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codeName="DieseArbeitsmappe" defaultThemeVersion="124226"/>
  <mc:AlternateContent xmlns:mc="http://schemas.openxmlformats.org/markup-compatibility/2006">
    <mc:Choice Requires="x15">
      <x15ac:absPath xmlns:x15ac="http://schemas.microsoft.com/office/spreadsheetml/2010/11/ac" url="\\storage\home\DEZ\Stefanie.Hochadel\Downloads\"/>
    </mc:Choice>
  </mc:AlternateContent>
  <xr:revisionPtr revIDLastSave="0" documentId="8_{68AC712B-122A-442C-9379-CA63C1CDBFAE}" xr6:coauthVersionLast="36" xr6:coauthVersionMax="36" xr10:uidLastSave="{00000000-0000-0000-0000-000000000000}"/>
  <bookViews>
    <workbookView xWindow="0" yWindow="0" windowWidth="28800" windowHeight="14010" xr2:uid="{00000000-000D-0000-FFFF-FFFF00000000}"/>
  </bookViews>
  <sheets>
    <sheet name="Benutzung" sheetId="15" r:id="rId1"/>
    <sheet name="Jan" sheetId="1" r:id="rId2"/>
    <sheet name="Feb" sheetId="5" r:id="rId3"/>
    <sheet name="Mär" sheetId="9" r:id="rId4"/>
    <sheet name="Apr" sheetId="14" r:id="rId5"/>
    <sheet name="Mai" sheetId="13" r:id="rId6"/>
    <sheet name="Jun" sheetId="12" r:id="rId7"/>
    <sheet name="Jul" sheetId="11" r:id="rId8"/>
    <sheet name="Aug" sheetId="10" r:id="rId9"/>
    <sheet name="Sep" sheetId="8" r:id="rId10"/>
    <sheet name="Okt" sheetId="7" r:id="rId11"/>
    <sheet name="Nov" sheetId="6" r:id="rId12"/>
    <sheet name="Dez" sheetId="4" r:id="rId13"/>
    <sheet name="Jahresstatistik" sheetId="2" r:id="rId14"/>
    <sheet name="SuB" sheetId="16" r:id="rId15"/>
  </sheets>
  <definedNames>
    <definedName name="_xlnm._FilterDatabase" localSheetId="14" hidden="1">SuB!$C$710:$C$712</definedName>
  </definedNames>
  <calcPr calcId="191029"/>
</workbook>
</file>

<file path=xl/calcChain.xml><?xml version="1.0" encoding="utf-8"?>
<calcChain xmlns="http://schemas.openxmlformats.org/spreadsheetml/2006/main">
  <c r="B69" i="4" l="1"/>
  <c r="B67" i="4"/>
  <c r="B68" i="4"/>
  <c r="B86" i="4" l="1"/>
  <c r="B85" i="4"/>
  <c r="B84" i="4"/>
  <c r="B83" i="4"/>
  <c r="B82" i="4"/>
  <c r="B81" i="4"/>
  <c r="B80" i="4"/>
  <c r="B79" i="4"/>
  <c r="B86" i="6"/>
  <c r="B85" i="6"/>
  <c r="B84" i="6"/>
  <c r="B83" i="6"/>
  <c r="B82" i="6"/>
  <c r="B81" i="6"/>
  <c r="B80" i="6"/>
  <c r="B79" i="6"/>
  <c r="B86" i="7"/>
  <c r="B85" i="7"/>
  <c r="B84" i="7"/>
  <c r="B83" i="7"/>
  <c r="B82" i="7"/>
  <c r="B81" i="7"/>
  <c r="B80" i="7"/>
  <c r="B79" i="7"/>
  <c r="B86" i="8"/>
  <c r="B85" i="8"/>
  <c r="B84" i="8"/>
  <c r="B83" i="8"/>
  <c r="B82" i="8"/>
  <c r="B81" i="8"/>
  <c r="B80" i="8"/>
  <c r="B79" i="8"/>
  <c r="B86" i="10"/>
  <c r="B85" i="10"/>
  <c r="B84" i="10"/>
  <c r="B83" i="10"/>
  <c r="B82" i="10"/>
  <c r="B81" i="10"/>
  <c r="B80" i="10"/>
  <c r="B79" i="10"/>
  <c r="B86" i="11"/>
  <c r="B85" i="11"/>
  <c r="B84" i="11"/>
  <c r="B83" i="11"/>
  <c r="B82" i="11"/>
  <c r="B81" i="11"/>
  <c r="B80" i="11"/>
  <c r="B79" i="11"/>
  <c r="B86" i="12"/>
  <c r="B85" i="12"/>
  <c r="B84" i="12"/>
  <c r="B83" i="12"/>
  <c r="B82" i="12"/>
  <c r="B81" i="12"/>
  <c r="B80" i="12"/>
  <c r="B79" i="12"/>
  <c r="B86" i="13"/>
  <c r="B85" i="13"/>
  <c r="B84" i="13"/>
  <c r="B83" i="13"/>
  <c r="B82" i="13"/>
  <c r="B81" i="13"/>
  <c r="B80" i="13"/>
  <c r="B79" i="13"/>
  <c r="B86" i="14"/>
  <c r="B85" i="14"/>
  <c r="B84" i="14"/>
  <c r="B83" i="14"/>
  <c r="B82" i="14"/>
  <c r="B81" i="14"/>
  <c r="B80" i="14"/>
  <c r="B79" i="14"/>
  <c r="B86" i="9"/>
  <c r="B85" i="9"/>
  <c r="B84" i="9"/>
  <c r="B83" i="9"/>
  <c r="B82" i="9"/>
  <c r="B81" i="9"/>
  <c r="B80" i="9"/>
  <c r="B79" i="9"/>
  <c r="B86" i="5"/>
  <c r="B85" i="5"/>
  <c r="B84" i="5"/>
  <c r="B83" i="5"/>
  <c r="B82" i="5"/>
  <c r="B81" i="5"/>
  <c r="B80" i="5"/>
  <c r="B79" i="5"/>
  <c r="B87" i="1"/>
  <c r="B86" i="1"/>
  <c r="B85" i="1"/>
  <c r="B84" i="1"/>
  <c r="B83" i="1"/>
  <c r="B82" i="1"/>
  <c r="B81" i="1"/>
  <c r="B80" i="1"/>
  <c r="B87" i="5"/>
  <c r="B87" i="9"/>
  <c r="B87" i="14"/>
  <c r="B87" i="13"/>
  <c r="B87" i="12"/>
  <c r="B87" i="11"/>
  <c r="B92" i="5"/>
  <c r="B92" i="9"/>
  <c r="B92" i="14"/>
  <c r="B92" i="13"/>
  <c r="B92" i="12"/>
  <c r="B92" i="11"/>
  <c r="E78" i="1"/>
  <c r="E77" i="5"/>
  <c r="E77" i="9"/>
  <c r="E77" i="14"/>
  <c r="B65" i="14"/>
  <c r="E77" i="13"/>
  <c r="E77" i="12"/>
  <c r="E77" i="11"/>
  <c r="B66" i="1"/>
  <c r="B65" i="5"/>
  <c r="B65" i="9"/>
  <c r="B65" i="13"/>
  <c r="B65" i="12"/>
  <c r="E83" i="12" s="1"/>
  <c r="B65" i="11"/>
  <c r="E77" i="1"/>
  <c r="E76" i="5"/>
  <c r="B64" i="5"/>
  <c r="E76" i="9"/>
  <c r="E76" i="14"/>
  <c r="E76" i="13"/>
  <c r="E76" i="12"/>
  <c r="E76" i="11"/>
  <c r="B65" i="1"/>
  <c r="B64" i="9"/>
  <c r="B64" i="14"/>
  <c r="E82" i="14" s="1"/>
  <c r="B64" i="13"/>
  <c r="B64" i="12"/>
  <c r="B64" i="11"/>
  <c r="E82" i="11" s="1"/>
  <c r="E76" i="1"/>
  <c r="E75" i="5"/>
  <c r="B63" i="5"/>
  <c r="E75" i="9"/>
  <c r="E75" i="14"/>
  <c r="B63" i="14"/>
  <c r="E75" i="13"/>
  <c r="E81" i="13" s="1"/>
  <c r="E75" i="12"/>
  <c r="E75" i="11"/>
  <c r="B64" i="1"/>
  <c r="B63" i="9"/>
  <c r="B63" i="13"/>
  <c r="B63" i="12"/>
  <c r="B62" i="12" s="1"/>
  <c r="B63" i="11"/>
  <c r="E81" i="11" s="1"/>
  <c r="E73" i="1"/>
  <c r="E72" i="5"/>
  <c r="E72" i="9"/>
  <c r="E72" i="14"/>
  <c r="E72" i="13"/>
  <c r="E72" i="12"/>
  <c r="E72" i="11"/>
  <c r="E72" i="1"/>
  <c r="E71" i="5"/>
  <c r="E71" i="9"/>
  <c r="E71" i="14"/>
  <c r="E71" i="13"/>
  <c r="E71" i="12"/>
  <c r="E71" i="1"/>
  <c r="E70" i="5"/>
  <c r="E70" i="9"/>
  <c r="E70" i="14"/>
  <c r="E70" i="13"/>
  <c r="E70" i="12"/>
  <c r="E70" i="11"/>
  <c r="E70" i="1"/>
  <c r="E69" i="5"/>
  <c r="E69" i="9"/>
  <c r="E69" i="14"/>
  <c r="E69" i="13"/>
  <c r="E69" i="12"/>
  <c r="E69" i="11"/>
  <c r="E69" i="1"/>
  <c r="E68" i="5"/>
  <c r="E68" i="9"/>
  <c r="E68" i="14"/>
  <c r="E68" i="13"/>
  <c r="E68" i="12"/>
  <c r="E68" i="11"/>
  <c r="E68" i="1"/>
  <c r="E67" i="5"/>
  <c r="E67" i="9"/>
  <c r="E67" i="14"/>
  <c r="E67" i="13"/>
  <c r="E67" i="12"/>
  <c r="E67" i="11"/>
  <c r="E67" i="1"/>
  <c r="E66" i="5"/>
  <c r="E66" i="9"/>
  <c r="E66" i="14"/>
  <c r="E66" i="13"/>
  <c r="E66" i="12"/>
  <c r="E66" i="11"/>
  <c r="E66" i="1"/>
  <c r="E65" i="5"/>
  <c r="E65" i="9"/>
  <c r="E65" i="14"/>
  <c r="E65" i="13"/>
  <c r="E65" i="12"/>
  <c r="E65" i="11"/>
  <c r="E65" i="1"/>
  <c r="E64" i="5"/>
  <c r="E64" i="9"/>
  <c r="E64" i="14"/>
  <c r="E64" i="13"/>
  <c r="E64" i="12"/>
  <c r="E64" i="11"/>
  <c r="E64" i="1"/>
  <c r="E63" i="5"/>
  <c r="E63" i="9"/>
  <c r="E63" i="14"/>
  <c r="E63" i="13"/>
  <c r="E63" i="12"/>
  <c r="E63" i="11"/>
  <c r="B90" i="1"/>
  <c r="B89" i="5"/>
  <c r="B89" i="9"/>
  <c r="B89" i="14"/>
  <c r="B89" i="13"/>
  <c r="B89" i="12"/>
  <c r="B89" i="11"/>
  <c r="B89" i="1"/>
  <c r="B88" i="5"/>
  <c r="B88" i="9"/>
  <c r="B88" i="14"/>
  <c r="B88" i="13"/>
  <c r="B88" i="12"/>
  <c r="B88" i="11"/>
  <c r="B79" i="1"/>
  <c r="B78" i="5"/>
  <c r="B78" i="9"/>
  <c r="B78" i="14"/>
  <c r="B78" i="13"/>
  <c r="B78" i="12"/>
  <c r="B78" i="11"/>
  <c r="B78" i="1"/>
  <c r="B77" i="5"/>
  <c r="B77" i="9"/>
  <c r="B77" i="14"/>
  <c r="B77" i="13"/>
  <c r="B77" i="12"/>
  <c r="B77" i="11"/>
  <c r="B75" i="1"/>
  <c r="B76" i="1" s="1"/>
  <c r="B74" i="5"/>
  <c r="B75" i="5" s="1"/>
  <c r="B74" i="9"/>
  <c r="B75" i="9" s="1"/>
  <c r="B74" i="14"/>
  <c r="B75" i="14" s="1"/>
  <c r="B74" i="13"/>
  <c r="B75" i="13" s="1"/>
  <c r="B74" i="12"/>
  <c r="B75" i="12" s="1"/>
  <c r="B74" i="11"/>
  <c r="B75" i="11" s="1"/>
  <c r="B74" i="10"/>
  <c r="B75" i="10" s="1"/>
  <c r="B74" i="8"/>
  <c r="B75" i="8" s="1"/>
  <c r="B74" i="7"/>
  <c r="B75" i="7" s="1"/>
  <c r="B74" i="6"/>
  <c r="B75" i="6" s="1"/>
  <c r="B74" i="4"/>
  <c r="B75" i="4" s="1"/>
  <c r="B72" i="1"/>
  <c r="B73" i="1" s="1"/>
  <c r="B71" i="5"/>
  <c r="B72" i="5" s="1"/>
  <c r="B71" i="9"/>
  <c r="B72" i="9"/>
  <c r="B71" i="14"/>
  <c r="B72" i="14" s="1"/>
  <c r="B71" i="13"/>
  <c r="B72" i="13" s="1"/>
  <c r="B71" i="12"/>
  <c r="B72" i="12" s="1"/>
  <c r="B71" i="11"/>
  <c r="B72" i="11"/>
  <c r="B68" i="1"/>
  <c r="B67" i="5"/>
  <c r="B67" i="9"/>
  <c r="B67" i="14"/>
  <c r="B67" i="13"/>
  <c r="B67" i="12"/>
  <c r="B67" i="11"/>
  <c r="B92" i="4"/>
  <c r="E77" i="4"/>
  <c r="E83" i="4" s="1"/>
  <c r="B65" i="4"/>
  <c r="B90" i="4"/>
  <c r="E76" i="4"/>
  <c r="B64" i="4"/>
  <c r="B89" i="4"/>
  <c r="E75" i="4"/>
  <c r="B63" i="4"/>
  <c r="B62" i="4" s="1"/>
  <c r="B88" i="4"/>
  <c r="B87" i="4"/>
  <c r="B78" i="4"/>
  <c r="B77" i="4"/>
  <c r="E72" i="4"/>
  <c r="B71" i="4"/>
  <c r="B72" i="4" s="1"/>
  <c r="E71" i="4"/>
  <c r="E70" i="4"/>
  <c r="E69" i="4"/>
  <c r="B14" i="2"/>
  <c r="E68" i="4"/>
  <c r="B13" i="2"/>
  <c r="E67" i="4"/>
  <c r="E66" i="4"/>
  <c r="E65" i="4"/>
  <c r="E64" i="4"/>
  <c r="E63" i="4"/>
  <c r="B92" i="6"/>
  <c r="E77" i="6"/>
  <c r="B65" i="6"/>
  <c r="B90" i="6"/>
  <c r="E76" i="6"/>
  <c r="B64" i="6"/>
  <c r="B89" i="6"/>
  <c r="E75" i="6"/>
  <c r="B63" i="6"/>
  <c r="B88" i="6"/>
  <c r="B87" i="6"/>
  <c r="B78" i="6"/>
  <c r="B77" i="6"/>
  <c r="E72" i="6"/>
  <c r="B71" i="6"/>
  <c r="B72" i="6" s="1"/>
  <c r="E71" i="6"/>
  <c r="E70" i="6"/>
  <c r="E69" i="6"/>
  <c r="B69" i="6"/>
  <c r="E68" i="6"/>
  <c r="B68" i="6"/>
  <c r="E67" i="6"/>
  <c r="B67" i="6"/>
  <c r="E66" i="6"/>
  <c r="E65" i="6"/>
  <c r="E64" i="6"/>
  <c r="E63" i="6"/>
  <c r="B92" i="7"/>
  <c r="E77" i="7"/>
  <c r="B65" i="7"/>
  <c r="B90" i="7"/>
  <c r="E76" i="7"/>
  <c r="B64" i="7"/>
  <c r="B89" i="7"/>
  <c r="E75" i="7"/>
  <c r="B63" i="7"/>
  <c r="B88" i="7"/>
  <c r="B87" i="7"/>
  <c r="B78" i="7"/>
  <c r="B77" i="7"/>
  <c r="E72" i="7"/>
  <c r="B71" i="7"/>
  <c r="B72" i="7" s="1"/>
  <c r="E71" i="7"/>
  <c r="E70" i="7"/>
  <c r="E69" i="7"/>
  <c r="B69" i="7"/>
  <c r="E68" i="7"/>
  <c r="B68" i="7"/>
  <c r="E67" i="7"/>
  <c r="B67" i="7"/>
  <c r="E66" i="7"/>
  <c r="E65" i="7"/>
  <c r="E64" i="7"/>
  <c r="E63" i="7"/>
  <c r="B92" i="8"/>
  <c r="E77" i="8"/>
  <c r="B65" i="8"/>
  <c r="B90" i="8"/>
  <c r="E76" i="8"/>
  <c r="B64" i="8"/>
  <c r="E82" i="8" s="1"/>
  <c r="B89" i="8"/>
  <c r="E75" i="8"/>
  <c r="B63" i="8"/>
  <c r="B88" i="8"/>
  <c r="B87" i="8"/>
  <c r="B78" i="8"/>
  <c r="B77" i="8"/>
  <c r="E72" i="8"/>
  <c r="B71" i="8"/>
  <c r="B72" i="8" s="1"/>
  <c r="E71" i="8"/>
  <c r="E70" i="8"/>
  <c r="E69" i="8"/>
  <c r="B69" i="8"/>
  <c r="E68" i="8"/>
  <c r="B68" i="8"/>
  <c r="E67" i="8"/>
  <c r="B67" i="8"/>
  <c r="E66" i="8"/>
  <c r="E65" i="8"/>
  <c r="E64" i="8"/>
  <c r="E63" i="8"/>
  <c r="B92" i="10"/>
  <c r="E77" i="10"/>
  <c r="B65" i="10"/>
  <c r="B90" i="10"/>
  <c r="E76" i="10"/>
  <c r="B64" i="10"/>
  <c r="B89" i="10"/>
  <c r="E75" i="10"/>
  <c r="B63" i="10"/>
  <c r="B88" i="10"/>
  <c r="B87" i="10"/>
  <c r="B78" i="10"/>
  <c r="B77" i="10"/>
  <c r="E72" i="10"/>
  <c r="B71" i="10"/>
  <c r="B72" i="10" s="1"/>
  <c r="E71" i="10"/>
  <c r="E70" i="10"/>
  <c r="E69" i="10"/>
  <c r="B69" i="10"/>
  <c r="E68" i="10"/>
  <c r="B68" i="10"/>
  <c r="E67" i="10"/>
  <c r="B67" i="10"/>
  <c r="E66" i="10"/>
  <c r="E65" i="10"/>
  <c r="E64" i="10"/>
  <c r="E63" i="10"/>
  <c r="B90" i="11"/>
  <c r="E71" i="11"/>
  <c r="B69" i="11"/>
  <c r="B68" i="11"/>
  <c r="B90" i="12"/>
  <c r="B69" i="12"/>
  <c r="B68" i="12"/>
  <c r="B90" i="13"/>
  <c r="B69" i="13"/>
  <c r="B68" i="13"/>
  <c r="B90" i="14"/>
  <c r="B69" i="14"/>
  <c r="B68" i="14"/>
  <c r="B90" i="9"/>
  <c r="B69" i="9"/>
  <c r="B68" i="9"/>
  <c r="B90" i="5"/>
  <c r="B69" i="5"/>
  <c r="B68" i="5"/>
  <c r="B69" i="1"/>
  <c r="B70" i="1"/>
  <c r="B88" i="1"/>
  <c r="B91" i="1"/>
  <c r="B93" i="1"/>
  <c r="E81" i="4" l="1"/>
  <c r="E82" i="4"/>
  <c r="B62" i="7"/>
  <c r="E83" i="7"/>
  <c r="E82" i="7"/>
  <c r="E81" i="7"/>
  <c r="E81" i="8"/>
  <c r="E83" i="8"/>
  <c r="E81" i="12"/>
  <c r="E82" i="12"/>
  <c r="B62" i="13"/>
  <c r="E82" i="13"/>
  <c r="E83" i="13"/>
  <c r="E83" i="14"/>
  <c r="E17" i="2"/>
  <c r="B30" i="2"/>
  <c r="E14" i="2"/>
  <c r="B62" i="5"/>
  <c r="E83" i="5"/>
  <c r="E82" i="5"/>
  <c r="E81" i="5"/>
  <c r="B31" i="2"/>
  <c r="E82" i="10"/>
  <c r="E81" i="14"/>
  <c r="B26" i="2"/>
  <c r="B32" i="2"/>
  <c r="E9" i="2"/>
  <c r="B62" i="9"/>
  <c r="B27" i="2"/>
  <c r="B33" i="2"/>
  <c r="B39" i="2"/>
  <c r="B28" i="2"/>
  <c r="B37" i="2"/>
  <c r="E81" i="6"/>
  <c r="E83" i="6"/>
  <c r="E83" i="11"/>
  <c r="E83" i="9"/>
  <c r="B29" i="2"/>
  <c r="B62" i="6"/>
  <c r="E82" i="6"/>
  <c r="B62" i="11"/>
  <c r="B25" i="2"/>
  <c r="B62" i="14"/>
  <c r="E82" i="9"/>
  <c r="E81" i="9"/>
  <c r="B63" i="1"/>
  <c r="E83" i="10"/>
  <c r="E24" i="2"/>
  <c r="E81" i="10"/>
  <c r="B62" i="10"/>
  <c r="B24" i="2"/>
  <c r="B8" i="2"/>
  <c r="E82" i="1"/>
  <c r="E83" i="1"/>
  <c r="E11" i="2"/>
  <c r="E84" i="1"/>
  <c r="B16" i="2"/>
  <c r="B18" i="2" s="1"/>
  <c r="B12" i="2"/>
  <c r="E23" i="2"/>
  <c r="E16" i="2"/>
  <c r="E8" i="2"/>
  <c r="E12" i="2"/>
  <c r="E15" i="2"/>
  <c r="E22" i="2"/>
  <c r="B10" i="2"/>
  <c r="E10" i="2"/>
  <c r="E13" i="2"/>
  <c r="B9" i="2"/>
  <c r="B62" i="8"/>
  <c r="B35" i="2"/>
  <c r="B34" i="2"/>
  <c r="B36" i="2"/>
  <c r="B20" i="2"/>
  <c r="B22" i="2" s="1"/>
  <c r="B17" i="2" l="1"/>
  <c r="E32" i="2"/>
  <c r="B7" i="2"/>
  <c r="E30" i="2"/>
  <c r="E31" i="2"/>
  <c r="B21" i="2"/>
</calcChain>
</file>

<file path=xl/sharedStrings.xml><?xml version="1.0" encoding="utf-8"?>
<sst xmlns="http://schemas.openxmlformats.org/spreadsheetml/2006/main" count="1299" uniqueCount="113">
  <si>
    <t>Gelesene und gehörte Bücher (Hörbücher, eBooks)</t>
  </si>
  <si>
    <t>Nr.</t>
  </si>
  <si>
    <t>Buchart</t>
  </si>
  <si>
    <t>Titel</t>
  </si>
  <si>
    <t>Autor</t>
  </si>
  <si>
    <t>Lesestatus</t>
  </si>
  <si>
    <t>Begonnen am</t>
  </si>
  <si>
    <t>Beendet am</t>
  </si>
  <si>
    <t>Bewertung</t>
  </si>
  <si>
    <t>Seiten</t>
  </si>
  <si>
    <t>Minuten</t>
  </si>
  <si>
    <t>Buch</t>
  </si>
  <si>
    <t>gelesen</t>
  </si>
  <si>
    <t>Hörbuch</t>
  </si>
  <si>
    <t>gehört</t>
  </si>
  <si>
    <t>eBook</t>
  </si>
  <si>
    <t>am lesen</t>
  </si>
  <si>
    <t>am hören</t>
  </si>
  <si>
    <t>Status</t>
  </si>
  <si>
    <t>Zugangsart</t>
  </si>
  <si>
    <t>Zugangsdatum</t>
  </si>
  <si>
    <t>Preis</t>
  </si>
  <si>
    <t>Format</t>
  </si>
  <si>
    <t>Gekauft</t>
  </si>
  <si>
    <t>Hardcover</t>
  </si>
  <si>
    <t>Reziexemplar</t>
  </si>
  <si>
    <t>Taschenbuch</t>
  </si>
  <si>
    <t>Getauscht</t>
  </si>
  <si>
    <t>Statistik</t>
  </si>
  <si>
    <t>Sonstiges</t>
  </si>
  <si>
    <t>Gelesene/Gehörte Bücher insgesammt</t>
  </si>
  <si>
    <t>Verteilung der einzelnen Sterne/Punkte</t>
  </si>
  <si>
    <t>davon Bücher</t>
  </si>
  <si>
    <t>1 Stern/Punkt</t>
  </si>
  <si>
    <t>davon eBooks</t>
  </si>
  <si>
    <t>1.5 Sterne/Punkte</t>
  </si>
  <si>
    <t>davon Hörbücher</t>
  </si>
  <si>
    <t>2 Sterne/Punkte</t>
  </si>
  <si>
    <t>2.5 Sterne/Punkte</t>
  </si>
  <si>
    <t>abgebrochener Lesestoff</t>
  </si>
  <si>
    <t>3 Sterne/Punkte</t>
  </si>
  <si>
    <t>wird gerade gelesen</t>
  </si>
  <si>
    <t>3.5 Sterne/Punkte</t>
  </si>
  <si>
    <t>wird gerade gehört</t>
  </si>
  <si>
    <t>4 Sterne/Punkte</t>
  </si>
  <si>
    <t>4.5 Sterne/Punkte</t>
  </si>
  <si>
    <t>gelesene Seiten</t>
  </si>
  <si>
    <t>5 Sterme/Punkte</t>
  </si>
  <si>
    <r>
      <t>Ø</t>
    </r>
    <r>
      <rPr>
        <sz val="12"/>
        <rFont val="Bradley Hand ITC"/>
        <family val="4"/>
      </rPr>
      <t xml:space="preserve"> gelesene Seiten am Tag</t>
    </r>
  </si>
  <si>
    <t>5.5 Sterne/Punkte</t>
  </si>
  <si>
    <t>gehörte Minuten</t>
  </si>
  <si>
    <r>
      <t>Ø</t>
    </r>
    <r>
      <rPr>
        <sz val="12"/>
        <rFont val="Bradley Hand ITC"/>
        <family val="4"/>
      </rPr>
      <t xml:space="preserve"> gehörte Minuten am Tag</t>
    </r>
  </si>
  <si>
    <t>Bücher</t>
  </si>
  <si>
    <t>eBooks</t>
  </si>
  <si>
    <t>Bücherzugang insgesammt</t>
  </si>
  <si>
    <t>Hörbücher</t>
  </si>
  <si>
    <t>davon selbst gekauft</t>
  </si>
  <si>
    <t>davon ausgeliehen</t>
  </si>
  <si>
    <t>Durchschnittliche Bewertung</t>
  </si>
  <si>
    <t>davon geschenkt bekommen</t>
  </si>
  <si>
    <t>davon als Reziexemplar erhalten</t>
  </si>
  <si>
    <t>davon getauscht</t>
  </si>
  <si>
    <t>Ausgaben (€)</t>
  </si>
  <si>
    <t>*Hier ist Platz für  Notizen</t>
  </si>
  <si>
    <t>Geliehen</t>
  </si>
  <si>
    <t>abgebrochen</t>
  </si>
  <si>
    <t>Geschenk</t>
  </si>
  <si>
    <t>Klappbroschur</t>
  </si>
  <si>
    <t>Audio CD</t>
  </si>
  <si>
    <t>MP3 CD</t>
  </si>
  <si>
    <t>sonstiges</t>
  </si>
  <si>
    <t>ebook</t>
  </si>
  <si>
    <t>Neu im Bücherregal</t>
  </si>
  <si>
    <r>
      <t>Ø</t>
    </r>
    <r>
      <rPr>
        <sz val="12"/>
        <rFont val="Bradley Hand ITC"/>
        <family val="4"/>
      </rPr>
      <t xml:space="preserve"> gelesene Seiten im Monat</t>
    </r>
  </si>
  <si>
    <r>
      <t>Ø</t>
    </r>
    <r>
      <rPr>
        <sz val="12"/>
        <rFont val="Bradley Hand ITC"/>
        <family val="4"/>
      </rPr>
      <t xml:space="preserve"> gehörte Minuten im Monat</t>
    </r>
  </si>
  <si>
    <t>Benutzung der Lesestatistik</t>
  </si>
  <si>
    <t>bella@bellaswonderworld.de</t>
  </si>
  <si>
    <t>www.bellaswonderworld.de</t>
  </si>
  <si>
    <t>Stapel ungelesener Bücher (SuB)</t>
  </si>
  <si>
    <t>Gekauft bei Amazon</t>
  </si>
  <si>
    <t>Gekauft bei Rebuy</t>
  </si>
  <si>
    <t>Gekauft bei Medimops</t>
  </si>
  <si>
    <t>Gekauft bei Thalia</t>
  </si>
  <si>
    <t>Gekauft bei buecher.de</t>
  </si>
  <si>
    <t>Gekauft im lokalen Buchhandel</t>
  </si>
  <si>
    <t>Gekauft bei Arvelle</t>
  </si>
  <si>
    <t>Gekauft in einem anderen Geschäft</t>
  </si>
  <si>
    <t>davon bei Amazon gekauft</t>
  </si>
  <si>
    <t>davon bei Thalia gekauft</t>
  </si>
  <si>
    <t>davon bei buecher.de gekauft</t>
  </si>
  <si>
    <t>davon im lokalen Buchhandel gekauft</t>
  </si>
  <si>
    <t>davon bei Arvelle gekauft</t>
  </si>
  <si>
    <t>davon bei Rebuy gekauft</t>
  </si>
  <si>
    <t>davon bei Medimops gekauft</t>
  </si>
  <si>
    <t>davon in einem anderen Geschäft gekauft</t>
  </si>
  <si>
    <t>Die Benutzung dieser Excel-Lesestatistik dürfte sich wie von selbst erklären,
einfach die entsprechenden Felder ausfüllen und schon erledigt Excel den Rest.
Bei den Dropdown Feldern einfach das entsprechende auswählen. Wenn du die
Auswahl ändern oder löschen möchtest das Feld markieren und *Entf drücken.
Sollten dir die Zeilen nicht ausreichen, kannst du bei den Abschnitten 
"Gelesene und gehörte Bücher" sowie "Neu im Bücherregal" und bei 
der Tabelle "SuB" Zeilen einfügen. Dazu markierst du die entsprechende Zeile 
(29, 56 oder 62) mit einem Linksklick auf die Zahl am linken Rand und wähltst bei 
einem Rechtsklick "Zellen einfügen aus".
Damit die die Tabelle fehlerfrei arbeiten kann und es nicht durch ausversehene 
Löschungen von Formeln zu Problemen kommt habe ich die entsprechenden Zellen geschützt.
Bei Fragen und Anregungen könnt ihr 
euch gerne per E-Mail an mich wenden:</t>
  </si>
  <si>
    <r>
      <rPr>
        <sz val="12"/>
        <rFont val="Calibri"/>
        <family val="2"/>
      </rPr>
      <t>©</t>
    </r>
    <r>
      <rPr>
        <sz val="12"/>
        <rFont val="Bradley Hand ITC"/>
        <family val="4"/>
      </rPr>
      <t xml:space="preserve"> 2022 Bella's Wonderworld</t>
    </r>
  </si>
  <si>
    <t>p</t>
  </si>
  <si>
    <r>
      <rPr>
        <sz val="12"/>
        <rFont val="Calibri"/>
        <family val="2"/>
      </rPr>
      <t>©</t>
    </r>
    <r>
      <rPr>
        <sz val="12"/>
        <rFont val="Bradley Hand ITC"/>
        <family val="4"/>
      </rPr>
      <t xml:space="preserve"> Bella's Wonderworld</t>
    </r>
  </si>
  <si>
    <t>Lesestatistik für Januar</t>
  </si>
  <si>
    <t>Lesestatistik für Februar</t>
  </si>
  <si>
    <t>Lesestatistik für März</t>
  </si>
  <si>
    <t>Lesestatistik für April</t>
  </si>
  <si>
    <r>
      <rPr>
        <sz val="12"/>
        <rFont val="Calibri"/>
        <family val="2"/>
      </rPr>
      <t>©</t>
    </r>
    <r>
      <rPr>
        <sz val="12"/>
        <rFont val="Bradley Hand ITC"/>
        <family val="4"/>
      </rPr>
      <t xml:space="preserve">  Bella's Wonderworld</t>
    </r>
  </si>
  <si>
    <t>Lesestatistik für Mai</t>
  </si>
  <si>
    <t>Lesestatistik für Juni</t>
  </si>
  <si>
    <t>Lesestatistik für Juli</t>
  </si>
  <si>
    <t>Lesestatistik für August</t>
  </si>
  <si>
    <t>Lesestatistik für September</t>
  </si>
  <si>
    <t>Lesestatistik für Oktober</t>
  </si>
  <si>
    <t>Lesestatistik für November</t>
  </si>
  <si>
    <t>Lesestatistik für Dezember</t>
  </si>
  <si>
    <t>Lesestatistik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</si>
</sst>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7" formatCode="#,##0.00\ &quot;€&quot;;\-#,##0.00\ &quot;€&quot;"/>
    <numFmt numFmtId="44" formatCode="_-* #,##0.00\ &quot;€&quot;_-;\-* #,##0.00\ &quot;€&quot;_-;_-* &quot;-&quot;??\ &quot;€&quot;_-;_-@_-"/>
    <numFmt numFmtId="164" formatCode="0.0"/>
  </numFmts>
  <fonts count="15" x14ac:knownFonts="1">
    <font>
      <sz val="10"/>
      <name val="Arial"/>
    </font>
    <font>
      <sz val="10"/>
      <name val="Arial"/>
    </font>
    <font>
      <b/>
      <sz val="22"/>
      <name val="Bradley Hand ITC"/>
      <family val="4"/>
    </font>
    <font>
      <b/>
      <sz val="18"/>
      <name val="Bradley Hand ITC"/>
      <family val="4"/>
    </font>
    <font>
      <b/>
      <sz val="12"/>
      <name val="Bradley Hand ITC"/>
      <family val="4"/>
    </font>
    <font>
      <sz val="10"/>
      <name val="Bradley Hand ITC"/>
      <family val="4"/>
    </font>
    <font>
      <b/>
      <sz val="10"/>
      <name val="Bradley Hand ITC"/>
      <family val="4"/>
    </font>
    <font>
      <sz val="12"/>
      <name val="Bradley Hand ITC"/>
      <family val="4"/>
    </font>
    <font>
      <sz val="12"/>
      <name val="Arial"/>
    </font>
    <font>
      <i/>
      <sz val="10"/>
      <name val="Arial"/>
      <family val="2"/>
    </font>
    <font>
      <sz val="12"/>
      <name val="Calibri"/>
      <family val="2"/>
    </font>
    <font>
      <sz val="8"/>
      <name val="Arial"/>
    </font>
    <font>
      <u/>
      <sz val="10"/>
      <color indexed="12"/>
      <name val="Arial"/>
    </font>
    <font>
      <sz val="10"/>
      <name val="Arial"/>
      <family val="2"/>
    </font>
    <font>
      <sz val="12"/>
      <name val="Arial"/>
      <family val="2"/>
    </font>
  </fonts>
  <fills count="3">
    <fill>
      <patternFill patternType="none"/>
    </fill>
    <fill>
      <patternFill patternType="gray125"/>
    </fill>
    <fill>
      <patternFill patternType="solid">
        <fgColor indexed="42"/>
        <bgColor indexed="64"/>
      </patternFill>
    </fill>
  </fills>
  <borders count="3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thick">
        <color indexed="64"/>
      </right>
      <top style="thick">
        <color indexed="64"/>
      </top>
      <bottom/>
      <diagonal/>
    </border>
    <border>
      <left style="thick">
        <color indexed="64"/>
      </left>
      <right/>
      <top style="thick">
        <color indexed="64"/>
      </top>
      <bottom/>
      <diagonal/>
    </border>
    <border>
      <left/>
      <right style="thick">
        <color indexed="64"/>
      </right>
      <top/>
      <bottom/>
      <diagonal/>
    </border>
    <border>
      <left style="thick">
        <color indexed="64"/>
      </left>
      <right/>
      <top/>
      <bottom/>
      <diagonal/>
    </border>
    <border>
      <left/>
      <right style="thick">
        <color indexed="64"/>
      </right>
      <top/>
      <bottom style="thick">
        <color indexed="64"/>
      </bottom>
      <diagonal/>
    </border>
    <border>
      <left style="thick">
        <color indexed="64"/>
      </left>
      <right/>
      <top/>
      <bottom style="thick">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indexed="64"/>
      </bottom>
      <diagonal/>
    </border>
    <border>
      <left/>
      <right/>
      <top style="thick">
        <color indexed="64"/>
      </top>
      <bottom/>
      <diagonal/>
    </border>
    <border>
      <left/>
      <right/>
      <top style="medium">
        <color indexed="64"/>
      </top>
      <bottom style="thick">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s>
  <cellStyleXfs count="4">
    <xf numFmtId="0" fontId="0" fillId="0" borderId="0"/>
    <xf numFmtId="44" fontId="1" fillId="0" borderId="0" applyFont="0" applyFill="0" applyBorder="0" applyAlignment="0" applyProtection="0"/>
    <xf numFmtId="0" fontId="12" fillId="0" borderId="0" applyNumberFormat="0" applyFill="0" applyBorder="0" applyAlignment="0" applyProtection="0">
      <alignment vertical="top"/>
      <protection locked="0"/>
    </xf>
    <xf numFmtId="44" fontId="1" fillId="0" borderId="0" applyFont="0" applyFill="0" applyBorder="0" applyAlignment="0" applyProtection="0"/>
  </cellStyleXfs>
  <cellXfs count="141">
    <xf numFmtId="0" fontId="0" fillId="0" borderId="0" xfId="0"/>
    <xf numFmtId="0" fontId="4" fillId="0" borderId="1" xfId="0" applyFont="1" applyBorder="1" applyAlignment="1">
      <alignment horizontal="center"/>
    </xf>
    <xf numFmtId="0" fontId="4" fillId="0" borderId="2" xfId="0" applyFont="1" applyBorder="1" applyAlignment="1">
      <alignment horizontal="center"/>
    </xf>
    <xf numFmtId="0" fontId="5" fillId="0" borderId="1" xfId="0" applyFont="1" applyBorder="1" applyAlignment="1">
      <alignment horizontal="center"/>
    </xf>
    <xf numFmtId="0" fontId="5" fillId="0" borderId="3" xfId="0" applyFont="1" applyBorder="1" applyAlignment="1">
      <alignment wrapText="1"/>
    </xf>
    <xf numFmtId="0" fontId="5" fillId="0" borderId="3" xfId="0" applyFont="1" applyBorder="1"/>
    <xf numFmtId="14" fontId="5" fillId="0" borderId="3" xfId="0" applyNumberFormat="1" applyFont="1" applyBorder="1"/>
    <xf numFmtId="0" fontId="5" fillId="0" borderId="3" xfId="0" applyFont="1" applyBorder="1" applyAlignment="1">
      <alignment horizontal="center"/>
    </xf>
    <xf numFmtId="0" fontId="5" fillId="0" borderId="4" xfId="0" applyFont="1" applyBorder="1"/>
    <xf numFmtId="14" fontId="5" fillId="0" borderId="4" xfId="0" applyNumberFormat="1" applyFont="1" applyBorder="1"/>
    <xf numFmtId="0" fontId="5" fillId="0" borderId="4" xfId="0" applyFont="1" applyBorder="1" applyAlignment="1">
      <alignment horizontal="center"/>
    </xf>
    <xf numFmtId="0" fontId="5" fillId="0" borderId="5" xfId="0" applyFont="1" applyBorder="1"/>
    <xf numFmtId="0" fontId="5" fillId="0" borderId="5" xfId="0" applyFont="1" applyBorder="1" applyAlignment="1">
      <alignment horizontal="center"/>
    </xf>
    <xf numFmtId="0" fontId="6" fillId="0" borderId="3" xfId="0" applyFont="1" applyBorder="1" applyAlignment="1">
      <alignment horizontal="center"/>
    </xf>
    <xf numFmtId="0" fontId="4" fillId="0" borderId="2" xfId="0" applyFont="1" applyBorder="1" applyAlignment="1"/>
    <xf numFmtId="0" fontId="4" fillId="0" borderId="1" xfId="0" applyFont="1" applyBorder="1" applyAlignment="1"/>
    <xf numFmtId="7" fontId="5" fillId="0" borderId="6" xfId="1" applyNumberFormat="1" applyFont="1" applyBorder="1" applyAlignment="1"/>
    <xf numFmtId="0" fontId="5" fillId="0" borderId="3" xfId="0" applyFont="1" applyBorder="1" applyAlignment="1"/>
    <xf numFmtId="7" fontId="5" fillId="0" borderId="7" xfId="1" applyNumberFormat="1" applyFont="1" applyBorder="1" applyAlignment="1"/>
    <xf numFmtId="0" fontId="5" fillId="0" borderId="4" xfId="0" applyFont="1" applyBorder="1" applyAlignment="1"/>
    <xf numFmtId="7" fontId="5" fillId="0" borderId="8" xfId="1" applyNumberFormat="1" applyFont="1" applyBorder="1" applyAlignment="1"/>
    <xf numFmtId="0" fontId="5" fillId="0" borderId="5" xfId="0" applyFont="1" applyBorder="1" applyAlignment="1"/>
    <xf numFmtId="0" fontId="7" fillId="0" borderId="0" xfId="0" applyFont="1"/>
    <xf numFmtId="0" fontId="5" fillId="0" borderId="0" xfId="0" applyFont="1"/>
    <xf numFmtId="0" fontId="0" fillId="0" borderId="0" xfId="0" applyAlignment="1">
      <alignment horizontal="center"/>
    </xf>
    <xf numFmtId="164" fontId="0" fillId="0" borderId="0" xfId="0" applyNumberFormat="1"/>
    <xf numFmtId="0" fontId="0" fillId="2" borderId="9" xfId="0" applyFill="1" applyBorder="1"/>
    <xf numFmtId="0" fontId="0" fillId="2" borderId="10" xfId="0" applyFill="1" applyBorder="1"/>
    <xf numFmtId="0" fontId="4" fillId="2" borderId="11" xfId="0" applyFont="1" applyFill="1" applyBorder="1"/>
    <xf numFmtId="0" fontId="0" fillId="2" borderId="12" xfId="0" applyFill="1" applyBorder="1" applyAlignment="1">
      <alignment horizontal="center"/>
    </xf>
    <xf numFmtId="0" fontId="0" fillId="2" borderId="0" xfId="0" applyFill="1" applyBorder="1" applyAlignment="1">
      <alignment horizontal="center"/>
    </xf>
    <xf numFmtId="0" fontId="0" fillId="2" borderId="11" xfId="0" applyFill="1" applyBorder="1" applyAlignment="1">
      <alignment horizontal="center"/>
    </xf>
    <xf numFmtId="0" fontId="7" fillId="2" borderId="12" xfId="0" applyFont="1" applyFill="1" applyBorder="1" applyAlignment="1">
      <alignment horizontal="center"/>
    </xf>
    <xf numFmtId="0" fontId="7" fillId="2" borderId="0" xfId="0" applyFont="1" applyFill="1" applyBorder="1" applyAlignment="1">
      <alignment horizontal="center"/>
    </xf>
    <xf numFmtId="0" fontId="7" fillId="2" borderId="11" xfId="0" applyFont="1" applyFill="1" applyBorder="1"/>
    <xf numFmtId="0" fontId="7" fillId="2" borderId="0" xfId="0" applyFont="1" applyFill="1" applyBorder="1" applyAlignment="1">
      <alignment horizontal="left"/>
    </xf>
    <xf numFmtId="0" fontId="7" fillId="2" borderId="11" xfId="0" applyFont="1" applyFill="1" applyBorder="1" applyAlignment="1">
      <alignment horizontal="left"/>
    </xf>
    <xf numFmtId="164" fontId="7" fillId="2" borderId="12" xfId="0" applyNumberFormat="1" applyFont="1" applyFill="1" applyBorder="1" applyAlignment="1">
      <alignment horizontal="center"/>
    </xf>
    <xf numFmtId="164" fontId="7" fillId="2" borderId="0" xfId="0" applyNumberFormat="1" applyFont="1" applyFill="1" applyBorder="1" applyAlignment="1">
      <alignment horizontal="center"/>
    </xf>
    <xf numFmtId="0" fontId="8" fillId="2" borderId="11" xfId="0" applyFont="1" applyFill="1" applyBorder="1"/>
    <xf numFmtId="0" fontId="7" fillId="2" borderId="12" xfId="0" applyFont="1" applyFill="1" applyBorder="1"/>
    <xf numFmtId="0" fontId="0" fillId="2" borderId="12" xfId="0" applyFill="1" applyBorder="1" applyAlignment="1"/>
    <xf numFmtId="0" fontId="0" fillId="2" borderId="0" xfId="0" applyFill="1" applyBorder="1" applyAlignment="1"/>
    <xf numFmtId="0" fontId="7" fillId="2" borderId="13" xfId="0" applyFont="1" applyFill="1" applyBorder="1"/>
    <xf numFmtId="0" fontId="7" fillId="2" borderId="14" xfId="0" applyFont="1" applyFill="1" applyBorder="1"/>
    <xf numFmtId="0" fontId="0" fillId="2" borderId="15" xfId="0" applyFill="1" applyBorder="1" applyAlignment="1">
      <alignment vertical="center"/>
    </xf>
    <xf numFmtId="0" fontId="0" fillId="2" borderId="0" xfId="0" applyFill="1" applyBorder="1" applyAlignment="1">
      <alignment horizontal="center" vertical="center"/>
    </xf>
    <xf numFmtId="0" fontId="0" fillId="2" borderId="16" xfId="0" applyFill="1" applyBorder="1" applyAlignment="1">
      <alignment vertical="center" wrapText="1"/>
    </xf>
    <xf numFmtId="0" fontId="0" fillId="2" borderId="17" xfId="0" applyFill="1" applyBorder="1" applyAlignment="1">
      <alignment vertical="center"/>
    </xf>
    <xf numFmtId="0" fontId="0" fillId="2" borderId="18" xfId="0" applyFill="1" applyBorder="1" applyAlignment="1">
      <alignment vertical="center"/>
    </xf>
    <xf numFmtId="0" fontId="0" fillId="2" borderId="19" xfId="0" applyFill="1" applyBorder="1" applyAlignment="1">
      <alignment vertical="center"/>
    </xf>
    <xf numFmtId="0" fontId="0" fillId="2" borderId="20" xfId="0" applyFill="1" applyBorder="1" applyAlignment="1">
      <alignment vertical="center"/>
    </xf>
    <xf numFmtId="0" fontId="0" fillId="2" borderId="21" xfId="0" applyFill="1" applyBorder="1" applyAlignment="1">
      <alignment vertical="center"/>
    </xf>
    <xf numFmtId="0" fontId="0" fillId="2" borderId="22" xfId="0" applyFill="1" applyBorder="1" applyAlignment="1">
      <alignment vertical="center"/>
    </xf>
    <xf numFmtId="0" fontId="5" fillId="0" borderId="4" xfId="0" applyFont="1" applyBorder="1" applyProtection="1"/>
    <xf numFmtId="14" fontId="5" fillId="0" borderId="4" xfId="0" applyNumberFormat="1" applyFont="1" applyBorder="1" applyProtection="1"/>
    <xf numFmtId="0" fontId="5" fillId="0" borderId="4" xfId="0" applyFont="1" applyBorder="1" applyAlignment="1" applyProtection="1">
      <alignment horizontal="center"/>
    </xf>
    <xf numFmtId="0" fontId="5" fillId="0" borderId="0" xfId="0" applyFont="1" applyBorder="1" applyAlignment="1">
      <alignment horizontal="center"/>
    </xf>
    <xf numFmtId="0" fontId="4" fillId="0" borderId="23" xfId="0" applyFont="1" applyBorder="1" applyAlignment="1">
      <alignment horizontal="center"/>
    </xf>
    <xf numFmtId="0" fontId="4" fillId="0" borderId="16" xfId="0" applyFont="1" applyBorder="1" applyAlignment="1"/>
    <xf numFmtId="0" fontId="4" fillId="0" borderId="23" xfId="0" applyFont="1" applyBorder="1" applyAlignment="1"/>
    <xf numFmtId="0" fontId="5" fillId="0" borderId="0" xfId="0" applyFont="1" applyBorder="1"/>
    <xf numFmtId="7" fontId="5" fillId="0" borderId="0" xfId="1" applyNumberFormat="1" applyFont="1" applyBorder="1" applyAlignment="1"/>
    <xf numFmtId="0" fontId="5" fillId="0" borderId="0" xfId="0" applyFont="1" applyBorder="1" applyAlignment="1"/>
    <xf numFmtId="0" fontId="0" fillId="2" borderId="18" xfId="0" applyFill="1" applyBorder="1" applyAlignment="1">
      <alignment vertical="center" wrapText="1"/>
    </xf>
    <xf numFmtId="0" fontId="13" fillId="0" borderId="0" xfId="0" applyFont="1"/>
    <xf numFmtId="14" fontId="5" fillId="0" borderId="5" xfId="0" applyNumberFormat="1" applyFont="1" applyBorder="1"/>
    <xf numFmtId="0" fontId="8" fillId="2" borderId="25" xfId="0" applyFont="1" applyFill="1" applyBorder="1" applyAlignment="1" applyProtection="1">
      <alignment horizontal="center"/>
    </xf>
    <xf numFmtId="0" fontId="8" fillId="2" borderId="26" xfId="0" applyFont="1" applyFill="1" applyBorder="1" applyAlignment="1" applyProtection="1">
      <alignment horizontal="center"/>
    </xf>
    <xf numFmtId="0" fontId="3" fillId="2" borderId="2" xfId="0" applyFont="1" applyFill="1" applyBorder="1" applyAlignment="1">
      <alignment horizontal="center" vertical="center"/>
    </xf>
    <xf numFmtId="0" fontId="3" fillId="2" borderId="27" xfId="0" applyFont="1" applyFill="1" applyBorder="1" applyAlignment="1">
      <alignment horizontal="center" vertical="center"/>
    </xf>
    <xf numFmtId="0" fontId="3" fillId="2" borderId="28" xfId="0" applyFont="1" applyFill="1" applyBorder="1" applyAlignment="1">
      <alignment horizontal="center" vertical="center"/>
    </xf>
    <xf numFmtId="0" fontId="0" fillId="2" borderId="0" xfId="0" applyFill="1" applyBorder="1" applyAlignment="1">
      <alignment horizontal="center" vertical="center"/>
    </xf>
    <xf numFmtId="0" fontId="12" fillId="2" borderId="0" xfId="2" applyFill="1" applyBorder="1" applyAlignment="1" applyProtection="1">
      <alignment horizontal="center" vertical="center"/>
    </xf>
    <xf numFmtId="0" fontId="13" fillId="2" borderId="0" xfId="0" applyFont="1" applyFill="1" applyBorder="1" applyAlignment="1">
      <alignment horizontal="center" vertical="center" wrapText="1"/>
    </xf>
    <xf numFmtId="0" fontId="0" fillId="2" borderId="0" xfId="0" applyFill="1" applyBorder="1" applyAlignment="1">
      <alignment horizontal="center" vertical="center" wrapText="1"/>
    </xf>
    <xf numFmtId="0" fontId="5" fillId="0" borderId="0" xfId="0" applyFont="1" applyBorder="1" applyAlignment="1">
      <alignment horizontal="center"/>
    </xf>
    <xf numFmtId="0" fontId="0" fillId="0" borderId="0" xfId="0" applyBorder="1" applyAlignment="1">
      <alignment horizontal="center"/>
    </xf>
    <xf numFmtId="0" fontId="0" fillId="2" borderId="14" xfId="0" applyFill="1" applyBorder="1" applyAlignment="1">
      <alignment horizontal="center"/>
    </xf>
    <xf numFmtId="0" fontId="0" fillId="2" borderId="29" xfId="0" applyFill="1" applyBorder="1" applyAlignment="1">
      <alignment horizontal="center"/>
    </xf>
    <xf numFmtId="0" fontId="0" fillId="2" borderId="13" xfId="0" applyFill="1" applyBorder="1" applyAlignment="1">
      <alignment horizontal="center"/>
    </xf>
    <xf numFmtId="0" fontId="7" fillId="0" borderId="25" xfId="0" applyFont="1" applyBorder="1" applyAlignment="1">
      <alignment horizontal="center"/>
    </xf>
    <xf numFmtId="0" fontId="8" fillId="2" borderId="25" xfId="0" applyFont="1" applyFill="1" applyBorder="1" applyAlignment="1">
      <alignment horizontal="center"/>
    </xf>
    <xf numFmtId="0" fontId="8" fillId="2" borderId="26" xfId="0" applyFont="1" applyFill="1" applyBorder="1" applyAlignment="1">
      <alignment horizontal="center"/>
    </xf>
    <xf numFmtId="0" fontId="7" fillId="0" borderId="30" xfId="0" applyFont="1" applyBorder="1" applyAlignment="1">
      <alignment horizontal="center"/>
    </xf>
    <xf numFmtId="0" fontId="7" fillId="2" borderId="12" xfId="0" applyFont="1" applyFill="1" applyBorder="1" applyAlignment="1">
      <alignment horizontal="center"/>
    </xf>
    <xf numFmtId="0" fontId="7" fillId="2" borderId="0" xfId="0" applyFont="1" applyFill="1" applyBorder="1" applyAlignment="1">
      <alignment horizontal="center"/>
    </xf>
    <xf numFmtId="0" fontId="7" fillId="2" borderId="0" xfId="0" applyFont="1" applyFill="1" applyBorder="1" applyAlignment="1">
      <alignment horizontal="left"/>
    </xf>
    <xf numFmtId="0" fontId="7" fillId="2" borderId="11" xfId="0" applyFont="1" applyFill="1" applyBorder="1" applyAlignment="1">
      <alignment horizontal="left"/>
    </xf>
    <xf numFmtId="0" fontId="0" fillId="2" borderId="12" xfId="0" applyFill="1" applyBorder="1" applyAlignment="1">
      <alignment horizontal="center"/>
    </xf>
    <xf numFmtId="0" fontId="0" fillId="2" borderId="0" xfId="0" applyFill="1" applyBorder="1" applyAlignment="1">
      <alignment horizontal="center"/>
    </xf>
    <xf numFmtId="0" fontId="0" fillId="2" borderId="11" xfId="0" applyFill="1" applyBorder="1" applyAlignment="1">
      <alignment horizontal="center"/>
    </xf>
    <xf numFmtId="44" fontId="7" fillId="2" borderId="12" xfId="1" applyFont="1" applyFill="1" applyBorder="1" applyAlignment="1">
      <alignment horizontal="center"/>
    </xf>
    <xf numFmtId="44" fontId="7" fillId="2" borderId="0" xfId="1" applyFont="1" applyFill="1" applyBorder="1" applyAlignment="1">
      <alignment horizontal="center"/>
    </xf>
    <xf numFmtId="0" fontId="9" fillId="2" borderId="0" xfId="0" applyFont="1" applyFill="1" applyBorder="1" applyAlignment="1">
      <alignment horizontal="center"/>
    </xf>
    <xf numFmtId="0" fontId="9" fillId="2" borderId="11" xfId="0" applyFont="1" applyFill="1" applyBorder="1" applyAlignment="1">
      <alignment horizontal="center"/>
    </xf>
    <xf numFmtId="0" fontId="7" fillId="2" borderId="14" xfId="0" applyFont="1" applyFill="1" applyBorder="1" applyAlignment="1">
      <alignment horizontal="center"/>
    </xf>
    <xf numFmtId="0" fontId="7" fillId="2" borderId="29" xfId="0" applyFont="1" applyFill="1" applyBorder="1" applyAlignment="1">
      <alignment horizontal="center"/>
    </xf>
    <xf numFmtId="0" fontId="7" fillId="2" borderId="13" xfId="0" applyFont="1" applyFill="1" applyBorder="1" applyAlignment="1">
      <alignment horizontal="center"/>
    </xf>
    <xf numFmtId="0" fontId="7" fillId="0" borderId="0" xfId="0" applyFont="1" applyBorder="1" applyAlignment="1">
      <alignment horizontal="center"/>
    </xf>
    <xf numFmtId="0" fontId="4" fillId="2" borderId="12" xfId="0" applyFont="1" applyFill="1" applyBorder="1" applyAlignment="1">
      <alignment horizontal="center"/>
    </xf>
    <xf numFmtId="0" fontId="4" fillId="2" borderId="0" xfId="0" applyFont="1" applyFill="1" applyBorder="1" applyAlignment="1">
      <alignment horizontal="center"/>
    </xf>
    <xf numFmtId="0" fontId="4" fillId="2" borderId="11" xfId="0" applyFont="1" applyFill="1" applyBorder="1" applyAlignment="1">
      <alignment horizontal="center"/>
    </xf>
    <xf numFmtId="3" fontId="7" fillId="2" borderId="12" xfId="0" applyNumberFormat="1" applyFont="1" applyFill="1" applyBorder="1" applyAlignment="1">
      <alignment horizontal="center"/>
    </xf>
    <xf numFmtId="3" fontId="7" fillId="2" borderId="0" xfId="0" applyNumberFormat="1" applyFont="1" applyFill="1" applyBorder="1" applyAlignment="1">
      <alignment horizontal="center"/>
    </xf>
    <xf numFmtId="164" fontId="7" fillId="2" borderId="12" xfId="0" applyNumberFormat="1" applyFont="1" applyFill="1" applyBorder="1" applyAlignment="1">
      <alignment horizontal="center"/>
    </xf>
    <xf numFmtId="164" fontId="7" fillId="2" borderId="0" xfId="0" applyNumberFormat="1" applyFont="1" applyFill="1" applyBorder="1" applyAlignment="1">
      <alignment horizontal="center"/>
    </xf>
    <xf numFmtId="0" fontId="7" fillId="2" borderId="11" xfId="0" applyFont="1" applyFill="1" applyBorder="1" applyAlignment="1">
      <alignment horizontal="center"/>
    </xf>
    <xf numFmtId="0" fontId="0" fillId="0" borderId="31" xfId="0" applyBorder="1" applyAlignment="1">
      <alignment horizontal="center"/>
    </xf>
    <xf numFmtId="0" fontId="0" fillId="2" borderId="10" xfId="0" applyFill="1" applyBorder="1" applyAlignment="1">
      <alignment horizontal="center"/>
    </xf>
    <xf numFmtId="0" fontId="0" fillId="2" borderId="30" xfId="0" applyFill="1" applyBorder="1" applyAlignment="1">
      <alignment horizontal="center"/>
    </xf>
    <xf numFmtId="44" fontId="0" fillId="2" borderId="30" xfId="3" applyFont="1" applyFill="1" applyBorder="1" applyAlignment="1">
      <alignment horizontal="center"/>
    </xf>
    <xf numFmtId="44" fontId="0" fillId="2" borderId="9" xfId="3" applyFont="1" applyFill="1" applyBorder="1" applyAlignment="1">
      <alignment horizontal="center"/>
    </xf>
    <xf numFmtId="0" fontId="0" fillId="2" borderId="9" xfId="0" applyFill="1" applyBorder="1" applyAlignment="1">
      <alignment horizontal="center"/>
    </xf>
    <xf numFmtId="14" fontId="5" fillId="0" borderId="7" xfId="0" applyNumberFormat="1" applyFont="1" applyBorder="1" applyAlignment="1">
      <alignment horizontal="center"/>
    </xf>
    <xf numFmtId="14" fontId="5" fillId="0" borderId="32" xfId="0" applyNumberFormat="1" applyFont="1" applyBorder="1" applyAlignment="1">
      <alignment horizontal="center"/>
    </xf>
    <xf numFmtId="14" fontId="5" fillId="0" borderId="8" xfId="0" applyNumberFormat="1" applyFont="1" applyBorder="1" applyAlignment="1">
      <alignment horizontal="center"/>
    </xf>
    <xf numFmtId="14" fontId="5" fillId="0" borderId="33" xfId="0" applyNumberFormat="1" applyFont="1" applyBorder="1" applyAlignment="1">
      <alignment horizontal="center"/>
    </xf>
    <xf numFmtId="0" fontId="2" fillId="2" borderId="2" xfId="0" applyFont="1" applyFill="1" applyBorder="1" applyAlignment="1">
      <alignment horizontal="center" vertical="center"/>
    </xf>
    <xf numFmtId="0" fontId="2" fillId="2" borderId="27" xfId="0" applyFont="1" applyFill="1" applyBorder="1" applyAlignment="1">
      <alignment horizontal="center" vertical="center"/>
    </xf>
    <xf numFmtId="0" fontId="2" fillId="2" borderId="28" xfId="0" applyFont="1" applyFill="1" applyBorder="1" applyAlignment="1">
      <alignment horizontal="center" vertical="center"/>
    </xf>
    <xf numFmtId="0" fontId="3" fillId="2" borderId="2" xfId="0" applyFont="1" applyFill="1" applyBorder="1" applyAlignment="1">
      <alignment horizontal="center"/>
    </xf>
    <xf numFmtId="0" fontId="3" fillId="2" borderId="27" xfId="0" applyFont="1" applyFill="1" applyBorder="1" applyAlignment="1">
      <alignment horizontal="center"/>
    </xf>
    <xf numFmtId="0" fontId="3" fillId="2" borderId="28" xfId="0" applyFont="1" applyFill="1" applyBorder="1" applyAlignment="1">
      <alignment horizontal="center"/>
    </xf>
    <xf numFmtId="0" fontId="4" fillId="0" borderId="2" xfId="0" applyFont="1" applyBorder="1" applyAlignment="1">
      <alignment horizontal="center"/>
    </xf>
    <xf numFmtId="0" fontId="4" fillId="0" borderId="28" xfId="0" applyFont="1" applyBorder="1" applyAlignment="1">
      <alignment horizontal="center"/>
    </xf>
    <xf numFmtId="14" fontId="5" fillId="0" borderId="6" xfId="0" applyNumberFormat="1" applyFont="1" applyBorder="1" applyAlignment="1">
      <alignment horizontal="center"/>
    </xf>
    <xf numFmtId="14" fontId="5" fillId="0" borderId="34" xfId="0" applyNumberFormat="1" applyFont="1" applyBorder="1" applyAlignment="1">
      <alignment horizontal="center"/>
    </xf>
    <xf numFmtId="0" fontId="14" fillId="2" borderId="24" xfId="0" applyFont="1" applyFill="1" applyBorder="1" applyAlignment="1">
      <alignment horizontal="center"/>
    </xf>
    <xf numFmtId="0" fontId="5" fillId="0" borderId="7" xfId="0" applyFont="1" applyBorder="1" applyAlignment="1">
      <alignment horizontal="center"/>
    </xf>
    <xf numFmtId="0" fontId="5" fillId="0" borderId="32" xfId="0" applyFont="1" applyBorder="1" applyAlignment="1">
      <alignment horizontal="center"/>
    </xf>
    <xf numFmtId="0" fontId="5" fillId="0" borderId="8" xfId="0" applyFont="1" applyBorder="1" applyAlignment="1">
      <alignment horizontal="center"/>
    </xf>
    <xf numFmtId="0" fontId="5" fillId="0" borderId="33" xfId="0" applyFont="1" applyBorder="1" applyAlignment="1">
      <alignment horizontal="center"/>
    </xf>
    <xf numFmtId="0" fontId="5" fillId="0" borderId="34" xfId="0" applyFont="1" applyBorder="1" applyAlignment="1">
      <alignment horizontal="center"/>
    </xf>
    <xf numFmtId="14" fontId="4" fillId="0" borderId="16" xfId="0" applyNumberFormat="1" applyFont="1" applyBorder="1" applyAlignment="1">
      <alignment horizontal="center"/>
    </xf>
    <xf numFmtId="14" fontId="4" fillId="0" borderId="17" xfId="0" applyNumberFormat="1" applyFont="1" applyBorder="1" applyAlignment="1">
      <alignment horizontal="center"/>
    </xf>
    <xf numFmtId="14" fontId="4" fillId="0" borderId="2" xfId="0" applyNumberFormat="1" applyFont="1" applyBorder="1" applyAlignment="1">
      <alignment horizontal="center"/>
    </xf>
    <xf numFmtId="14" fontId="4" fillId="0" borderId="28" xfId="0" applyNumberFormat="1" applyFont="1" applyBorder="1" applyAlignment="1">
      <alignment horizontal="center"/>
    </xf>
    <xf numFmtId="0" fontId="4" fillId="0" borderId="16" xfId="0" applyFont="1" applyBorder="1" applyAlignment="1">
      <alignment horizontal="center"/>
    </xf>
    <xf numFmtId="0" fontId="4" fillId="0" borderId="17" xfId="0" applyFont="1" applyBorder="1" applyAlignment="1">
      <alignment horizontal="center"/>
    </xf>
    <xf numFmtId="0" fontId="14" fillId="2" borderId="24" xfId="0" applyFont="1" applyFill="1" applyBorder="1" applyAlignment="1" applyProtection="1">
      <alignment horizontal="center"/>
    </xf>
  </cellXfs>
  <cellStyles count="4">
    <cellStyle name="Euro" xfId="1" xr:uid="{00000000-0005-0000-0000-000000000000}"/>
    <cellStyle name="Link" xfId="2" builtinId="8"/>
    <cellStyle name="Standard" xfId="0" builtinId="0"/>
    <cellStyle name="Währung" xfId="3"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17</xdr:row>
      <xdr:rowOff>104775</xdr:rowOff>
    </xdr:from>
    <xdr:to>
      <xdr:col>7</xdr:col>
      <xdr:colOff>133350</xdr:colOff>
      <xdr:row>39</xdr:row>
      <xdr:rowOff>95250</xdr:rowOff>
    </xdr:to>
    <xdr:pic>
      <xdr:nvPicPr>
        <xdr:cNvPr id="3077" name="Picture 1" descr="girl_05">
          <a:extLst>
            <a:ext uri="{FF2B5EF4-FFF2-40B4-BE49-F238E27FC236}">
              <a16:creationId xmlns:a16="http://schemas.microsoft.com/office/drawing/2014/main" id="{00000000-0008-0000-0000-00000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3000375"/>
          <a:ext cx="4962525" cy="365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bellaswonderworld.de/"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indexed="42"/>
  </sheetPr>
  <dimension ref="B1:H34"/>
  <sheetViews>
    <sheetView tabSelected="1" zoomScaleNormal="100" workbookViewId="0">
      <selection activeCell="M12" sqref="M12"/>
    </sheetView>
  </sheetViews>
  <sheetFormatPr baseColWidth="10" defaultRowHeight="12.75" x14ac:dyDescent="0.2"/>
  <cols>
    <col min="1" max="1" width="1.140625" customWidth="1"/>
    <col min="2" max="2" width="3.28515625" customWidth="1"/>
    <col min="3" max="6" width="13.28515625" customWidth="1"/>
    <col min="7" max="7" width="16" customWidth="1"/>
    <col min="8" max="8" width="3.28515625" customWidth="1"/>
  </cols>
  <sheetData>
    <row r="1" spans="2:8" ht="6" customHeight="1" thickBot="1" x14ac:dyDescent="0.25"/>
    <row r="2" spans="2:8" ht="30" customHeight="1" thickBot="1" x14ac:dyDescent="0.25">
      <c r="B2" s="69" t="s">
        <v>75</v>
      </c>
      <c r="C2" s="70"/>
      <c r="D2" s="70"/>
      <c r="E2" s="70"/>
      <c r="F2" s="70"/>
      <c r="G2" s="70"/>
      <c r="H2" s="71"/>
    </row>
    <row r="3" spans="2:8" ht="13.5" thickBot="1" x14ac:dyDescent="0.25"/>
    <row r="4" spans="2:8" x14ac:dyDescent="0.2">
      <c r="B4" s="47"/>
      <c r="C4" s="45"/>
      <c r="D4" s="45"/>
      <c r="E4" s="45"/>
      <c r="F4" s="45"/>
      <c r="G4" s="45"/>
      <c r="H4" s="48"/>
    </row>
    <row r="5" spans="2:8" x14ac:dyDescent="0.2">
      <c r="B5" s="64"/>
      <c r="C5" s="74" t="s">
        <v>95</v>
      </c>
      <c r="D5" s="75"/>
      <c r="E5" s="75"/>
      <c r="F5" s="75"/>
      <c r="G5" s="75"/>
      <c r="H5" s="50"/>
    </row>
    <row r="6" spans="2:8" x14ac:dyDescent="0.2">
      <c r="B6" s="64"/>
      <c r="C6" s="75"/>
      <c r="D6" s="75"/>
      <c r="E6" s="75"/>
      <c r="F6" s="75"/>
      <c r="G6" s="75"/>
      <c r="H6" s="50"/>
    </row>
    <row r="7" spans="2:8" ht="12.75" customHeight="1" x14ac:dyDescent="0.2">
      <c r="B7" s="64"/>
      <c r="C7" s="75"/>
      <c r="D7" s="75"/>
      <c r="E7" s="75"/>
      <c r="F7" s="75"/>
      <c r="G7" s="75"/>
      <c r="H7" s="50"/>
    </row>
    <row r="8" spans="2:8" x14ac:dyDescent="0.2">
      <c r="B8" s="64"/>
      <c r="C8" s="75"/>
      <c r="D8" s="75"/>
      <c r="E8" s="75"/>
      <c r="F8" s="75"/>
      <c r="G8" s="75"/>
      <c r="H8" s="50"/>
    </row>
    <row r="9" spans="2:8" ht="12.75" customHeight="1" x14ac:dyDescent="0.2">
      <c r="B9" s="49"/>
      <c r="C9" s="75"/>
      <c r="D9" s="75"/>
      <c r="E9" s="75"/>
      <c r="F9" s="75"/>
      <c r="G9" s="75"/>
      <c r="H9" s="50"/>
    </row>
    <row r="10" spans="2:8" x14ac:dyDescent="0.2">
      <c r="B10" s="49"/>
      <c r="C10" s="75"/>
      <c r="D10" s="75"/>
      <c r="E10" s="75"/>
      <c r="F10" s="75"/>
      <c r="G10" s="75"/>
      <c r="H10" s="50"/>
    </row>
    <row r="11" spans="2:8" x14ac:dyDescent="0.2">
      <c r="B11" s="49"/>
      <c r="C11" s="75"/>
      <c r="D11" s="75"/>
      <c r="E11" s="75"/>
      <c r="F11" s="75"/>
      <c r="G11" s="75"/>
      <c r="H11" s="50"/>
    </row>
    <row r="12" spans="2:8" x14ac:dyDescent="0.2">
      <c r="B12" s="49"/>
      <c r="C12" s="75"/>
      <c r="D12" s="75"/>
      <c r="E12" s="75"/>
      <c r="F12" s="75"/>
      <c r="G12" s="75"/>
      <c r="H12" s="50"/>
    </row>
    <row r="13" spans="2:8" x14ac:dyDescent="0.2">
      <c r="B13" s="49"/>
      <c r="C13" s="75"/>
      <c r="D13" s="75"/>
      <c r="E13" s="75"/>
      <c r="F13" s="75"/>
      <c r="G13" s="75"/>
      <c r="H13" s="50"/>
    </row>
    <row r="14" spans="2:8" x14ac:dyDescent="0.2">
      <c r="B14" s="49"/>
      <c r="C14" s="75"/>
      <c r="D14" s="75"/>
      <c r="E14" s="75"/>
      <c r="F14" s="75"/>
      <c r="G14" s="75"/>
      <c r="H14" s="50"/>
    </row>
    <row r="15" spans="2:8" x14ac:dyDescent="0.2">
      <c r="B15" s="49"/>
      <c r="C15" s="75"/>
      <c r="D15" s="75"/>
      <c r="E15" s="75"/>
      <c r="F15" s="75"/>
      <c r="G15" s="75"/>
      <c r="H15" s="50"/>
    </row>
    <row r="16" spans="2:8" x14ac:dyDescent="0.2">
      <c r="B16" s="49"/>
      <c r="C16" s="75"/>
      <c r="D16" s="75"/>
      <c r="E16" s="75"/>
      <c r="F16" s="75"/>
      <c r="G16" s="75"/>
      <c r="H16" s="50"/>
    </row>
    <row r="17" spans="2:8" x14ac:dyDescent="0.2">
      <c r="B17" s="49"/>
      <c r="C17" s="75"/>
      <c r="D17" s="75"/>
      <c r="E17" s="75"/>
      <c r="F17" s="75"/>
      <c r="G17" s="75"/>
      <c r="H17" s="50"/>
    </row>
    <row r="18" spans="2:8" x14ac:dyDescent="0.2">
      <c r="B18" s="49"/>
      <c r="C18" s="75"/>
      <c r="D18" s="75"/>
      <c r="E18" s="75"/>
      <c r="F18" s="75"/>
      <c r="G18" s="75"/>
      <c r="H18" s="50"/>
    </row>
    <row r="19" spans="2:8" x14ac:dyDescent="0.2">
      <c r="B19" s="49"/>
      <c r="C19" s="75"/>
      <c r="D19" s="75"/>
      <c r="E19" s="75"/>
      <c r="F19" s="75"/>
      <c r="G19" s="75"/>
      <c r="H19" s="50"/>
    </row>
    <row r="20" spans="2:8" x14ac:dyDescent="0.2">
      <c r="B20" s="49"/>
      <c r="C20" s="75"/>
      <c r="D20" s="75"/>
      <c r="E20" s="75"/>
      <c r="F20" s="75"/>
      <c r="G20" s="75"/>
      <c r="H20" s="50"/>
    </row>
    <row r="21" spans="2:8" x14ac:dyDescent="0.2">
      <c r="B21" s="49"/>
      <c r="C21" s="75"/>
      <c r="D21" s="75"/>
      <c r="E21" s="75"/>
      <c r="F21" s="75"/>
      <c r="G21" s="75"/>
      <c r="H21" s="50"/>
    </row>
    <row r="22" spans="2:8" x14ac:dyDescent="0.2">
      <c r="B22" s="49"/>
      <c r="C22" s="46"/>
      <c r="D22" s="46"/>
      <c r="E22" s="46"/>
      <c r="F22" s="46"/>
      <c r="G22" s="46"/>
      <c r="H22" s="50"/>
    </row>
    <row r="23" spans="2:8" x14ac:dyDescent="0.2">
      <c r="B23" s="49"/>
      <c r="C23" s="72" t="s">
        <v>76</v>
      </c>
      <c r="D23" s="72"/>
      <c r="E23" s="72"/>
      <c r="F23" s="72"/>
      <c r="G23" s="72"/>
      <c r="H23" s="50"/>
    </row>
    <row r="24" spans="2:8" x14ac:dyDescent="0.2">
      <c r="B24" s="49"/>
      <c r="C24" s="73" t="s">
        <v>77</v>
      </c>
      <c r="D24" s="73"/>
      <c r="E24" s="73"/>
      <c r="F24" s="73"/>
      <c r="G24" s="73"/>
      <c r="H24" s="50"/>
    </row>
    <row r="25" spans="2:8" ht="13.5" thickBot="1" x14ac:dyDescent="0.25">
      <c r="B25" s="51"/>
      <c r="C25" s="52"/>
      <c r="D25" s="52"/>
      <c r="E25" s="52"/>
      <c r="F25" s="52"/>
      <c r="G25" s="52"/>
      <c r="H25" s="53"/>
    </row>
    <row r="32" spans="2:8" ht="13.5" thickBot="1" x14ac:dyDescent="0.25"/>
    <row r="33" spans="2:4" ht="18.75" thickTop="1" thickBot="1" x14ac:dyDescent="0.4">
      <c r="B33" s="140" t="s">
        <v>98</v>
      </c>
      <c r="C33" s="67"/>
      <c r="D33" s="68"/>
    </row>
    <row r="34" spans="2:4" ht="13.5" thickTop="1" x14ac:dyDescent="0.2"/>
  </sheetData>
  <sheetProtection algorithmName="SHA-512" hashValue="v7CZ3bLv8g95I7hDzY4QulmtB0Q1NveHgTGayW+cV0WrRPPWOfBt39eCBBYVZ+Kdtv1RjR8ZAhcI7HmDcraiRg==" saltValue="HwcXr5vogkc/Jt93RWoM+A==" spinCount="100000" sheet="1" objects="1" scenarios="1"/>
  <mergeCells count="5">
    <mergeCell ref="B33:D33"/>
    <mergeCell ref="B2:H2"/>
    <mergeCell ref="C23:G23"/>
    <mergeCell ref="C24:G24"/>
    <mergeCell ref="C5:G21"/>
  </mergeCells>
  <phoneticPr fontId="11" type="noConversion"/>
  <hyperlinks>
    <hyperlink ref="C24:G24" r:id="rId1" display="www.bellaswonderworld.de" xr:uid="{00000000-0004-0000-0000-000000000000}"/>
  </hyperlinks>
  <pageMargins left="0.78740157499999996" right="0.78740157499999996" top="0.984251969" bottom="0.984251969" header="0.4921259845" footer="0.4921259845"/>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dimension ref="B1:K378"/>
  <sheetViews>
    <sheetView zoomScaleNormal="100" workbookViewId="0">
      <selection activeCell="E97" sqref="E97"/>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118" t="s">
        <v>108</v>
      </c>
      <c r="C2" s="119"/>
      <c r="D2" s="119"/>
      <c r="E2" s="119"/>
      <c r="F2" s="119"/>
      <c r="G2" s="119"/>
      <c r="H2" s="119"/>
      <c r="I2" s="119"/>
      <c r="J2" s="119"/>
      <c r="K2" s="120"/>
    </row>
    <row r="3" spans="2:11" ht="13.5" thickBot="1" x14ac:dyDescent="0.25"/>
    <row r="4" spans="2:11" ht="22.5" customHeight="1" thickBot="1" x14ac:dyDescent="0.6">
      <c r="B4" s="121" t="s">
        <v>0</v>
      </c>
      <c r="C4" s="122"/>
      <c r="D4" s="122"/>
      <c r="E4" s="122"/>
      <c r="F4" s="122"/>
      <c r="G4" s="122"/>
      <c r="H4" s="122"/>
      <c r="I4" s="122"/>
      <c r="J4" s="122"/>
      <c r="K4" s="123"/>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121" t="s">
        <v>72</v>
      </c>
      <c r="C32" s="122"/>
      <c r="D32" s="122"/>
      <c r="E32" s="122"/>
      <c r="F32" s="122"/>
      <c r="G32" s="122"/>
      <c r="H32" s="122"/>
      <c r="I32" s="122"/>
      <c r="J32" s="122"/>
      <c r="K32" s="123"/>
    </row>
    <row r="33" spans="2:11" ht="18" customHeight="1" thickBot="1" x14ac:dyDescent="0.4">
      <c r="B33" s="13" t="s">
        <v>1</v>
      </c>
      <c r="C33" s="1" t="s">
        <v>2</v>
      </c>
      <c r="D33" s="1" t="s">
        <v>3</v>
      </c>
      <c r="E33" s="1" t="s">
        <v>4</v>
      </c>
      <c r="F33" s="1" t="s">
        <v>18</v>
      </c>
      <c r="G33" s="1" t="s">
        <v>19</v>
      </c>
      <c r="H33" s="124" t="s">
        <v>20</v>
      </c>
      <c r="I33" s="125"/>
      <c r="J33" s="14" t="s">
        <v>21</v>
      </c>
      <c r="K33" s="15" t="s">
        <v>22</v>
      </c>
    </row>
    <row r="34" spans="2:11" ht="18" customHeight="1" thickBot="1" x14ac:dyDescent="0.35">
      <c r="B34" s="7">
        <v>1</v>
      </c>
      <c r="C34" s="8"/>
      <c r="D34" s="8"/>
      <c r="E34" s="8"/>
      <c r="F34" s="8"/>
      <c r="G34" s="8"/>
      <c r="H34" s="126"/>
      <c r="I34" s="127"/>
      <c r="J34" s="16"/>
      <c r="K34" s="17"/>
    </row>
    <row r="35" spans="2:11" ht="18" customHeight="1" thickBot="1" x14ac:dyDescent="0.35">
      <c r="B35" s="7">
        <v>2</v>
      </c>
      <c r="C35" s="8"/>
      <c r="D35" s="8"/>
      <c r="E35" s="8"/>
      <c r="F35" s="8"/>
      <c r="G35" s="8"/>
      <c r="H35" s="114"/>
      <c r="I35" s="115"/>
      <c r="J35" s="18"/>
      <c r="K35" s="19"/>
    </row>
    <row r="36" spans="2:11" ht="18" customHeight="1" thickBot="1" x14ac:dyDescent="0.35">
      <c r="B36" s="7">
        <v>3</v>
      </c>
      <c r="C36" s="8"/>
      <c r="D36" s="8"/>
      <c r="E36" s="8"/>
      <c r="F36" s="8"/>
      <c r="G36" s="8"/>
      <c r="H36" s="114"/>
      <c r="I36" s="115"/>
      <c r="J36" s="18"/>
      <c r="K36" s="19"/>
    </row>
    <row r="37" spans="2:11" ht="18" customHeight="1" thickBot="1" x14ac:dyDescent="0.35">
      <c r="B37" s="7">
        <v>4</v>
      </c>
      <c r="C37" s="8"/>
      <c r="D37" s="8"/>
      <c r="E37" s="8"/>
      <c r="F37" s="8"/>
      <c r="G37" s="8"/>
      <c r="H37" s="114"/>
      <c r="I37" s="115"/>
      <c r="J37" s="18"/>
      <c r="K37" s="19"/>
    </row>
    <row r="38" spans="2:11" ht="18" customHeight="1" thickBot="1" x14ac:dyDescent="0.35">
      <c r="B38" s="7">
        <v>5</v>
      </c>
      <c r="C38" s="8"/>
      <c r="D38" s="8"/>
      <c r="E38" s="8"/>
      <c r="F38" s="8"/>
      <c r="G38" s="8"/>
      <c r="H38" s="114"/>
      <c r="I38" s="115"/>
      <c r="J38" s="18"/>
      <c r="K38" s="19"/>
    </row>
    <row r="39" spans="2:11" ht="18" customHeight="1" thickBot="1" x14ac:dyDescent="0.35">
      <c r="B39" s="7">
        <v>6</v>
      </c>
      <c r="C39" s="8"/>
      <c r="D39" s="8"/>
      <c r="E39" s="8"/>
      <c r="F39" s="8"/>
      <c r="G39" s="8"/>
      <c r="H39" s="114"/>
      <c r="I39" s="115"/>
      <c r="J39" s="18"/>
      <c r="K39" s="19"/>
    </row>
    <row r="40" spans="2:11" ht="18" customHeight="1" thickBot="1" x14ac:dyDescent="0.35">
      <c r="B40" s="7">
        <v>7</v>
      </c>
      <c r="C40" s="8"/>
      <c r="D40" s="8"/>
      <c r="E40" s="8"/>
      <c r="F40" s="8"/>
      <c r="G40" s="8"/>
      <c r="H40" s="114"/>
      <c r="I40" s="115"/>
      <c r="J40" s="18"/>
      <c r="K40" s="19"/>
    </row>
    <row r="41" spans="2:11" ht="18" customHeight="1" thickBot="1" x14ac:dyDescent="0.35">
      <c r="B41" s="7">
        <v>8</v>
      </c>
      <c r="C41" s="8"/>
      <c r="D41" s="8"/>
      <c r="E41" s="8"/>
      <c r="F41" s="8"/>
      <c r="G41" s="8"/>
      <c r="H41" s="114"/>
      <c r="I41" s="115"/>
      <c r="J41" s="18"/>
      <c r="K41" s="19"/>
    </row>
    <row r="42" spans="2:11" ht="18" customHeight="1" thickBot="1" x14ac:dyDescent="0.35">
      <c r="B42" s="7">
        <v>9</v>
      </c>
      <c r="C42" s="8"/>
      <c r="D42" s="8"/>
      <c r="E42" s="8"/>
      <c r="F42" s="8"/>
      <c r="G42" s="8"/>
      <c r="H42" s="114"/>
      <c r="I42" s="115"/>
      <c r="J42" s="18"/>
      <c r="K42" s="19"/>
    </row>
    <row r="43" spans="2:11" ht="18" customHeight="1" thickBot="1" x14ac:dyDescent="0.35">
      <c r="B43" s="7">
        <v>10</v>
      </c>
      <c r="C43" s="8"/>
      <c r="D43" s="8"/>
      <c r="E43" s="8"/>
      <c r="F43" s="8"/>
      <c r="G43" s="8"/>
      <c r="H43" s="114"/>
      <c r="I43" s="115"/>
      <c r="J43" s="18"/>
      <c r="K43" s="19"/>
    </row>
    <row r="44" spans="2:11" ht="18" customHeight="1" thickBot="1" x14ac:dyDescent="0.35">
      <c r="B44" s="7">
        <v>11</v>
      </c>
      <c r="C44" s="8"/>
      <c r="D44" s="8"/>
      <c r="E44" s="8"/>
      <c r="F44" s="8"/>
      <c r="G44" s="8"/>
      <c r="H44" s="114"/>
      <c r="I44" s="115"/>
      <c r="J44" s="18"/>
      <c r="K44" s="19"/>
    </row>
    <row r="45" spans="2:11" ht="18" customHeight="1" thickBot="1" x14ac:dyDescent="0.35">
      <c r="B45" s="7">
        <v>12</v>
      </c>
      <c r="C45" s="8"/>
      <c r="D45" s="8"/>
      <c r="E45" s="8"/>
      <c r="F45" s="8"/>
      <c r="G45" s="8"/>
      <c r="H45" s="114"/>
      <c r="I45" s="115"/>
      <c r="J45" s="18"/>
      <c r="K45" s="19"/>
    </row>
    <row r="46" spans="2:11" ht="18" customHeight="1" thickBot="1" x14ac:dyDescent="0.35">
      <c r="B46" s="7">
        <v>13</v>
      </c>
      <c r="C46" s="8"/>
      <c r="D46" s="8"/>
      <c r="E46" s="8"/>
      <c r="F46" s="8"/>
      <c r="G46" s="8"/>
      <c r="H46" s="114"/>
      <c r="I46" s="115"/>
      <c r="J46" s="18"/>
      <c r="K46" s="19"/>
    </row>
    <row r="47" spans="2:11" ht="18" customHeight="1" thickBot="1" x14ac:dyDescent="0.35">
      <c r="B47" s="7">
        <v>14</v>
      </c>
      <c r="C47" s="8"/>
      <c r="D47" s="8"/>
      <c r="E47" s="8"/>
      <c r="F47" s="8"/>
      <c r="G47" s="8"/>
      <c r="H47" s="114"/>
      <c r="I47" s="115"/>
      <c r="J47" s="18"/>
      <c r="K47" s="19"/>
    </row>
    <row r="48" spans="2:11" ht="18" customHeight="1" thickBot="1" x14ac:dyDescent="0.35">
      <c r="B48" s="7">
        <v>15</v>
      </c>
      <c r="C48" s="8"/>
      <c r="D48" s="8"/>
      <c r="E48" s="8"/>
      <c r="F48" s="8"/>
      <c r="G48" s="8"/>
      <c r="H48" s="114"/>
      <c r="I48" s="115"/>
      <c r="J48" s="18"/>
      <c r="K48" s="19"/>
    </row>
    <row r="49" spans="2:11" ht="18" customHeight="1" thickBot="1" x14ac:dyDescent="0.35">
      <c r="B49" s="7">
        <v>16</v>
      </c>
      <c r="C49" s="8"/>
      <c r="D49" s="8"/>
      <c r="E49" s="8"/>
      <c r="F49" s="8"/>
      <c r="G49" s="8"/>
      <c r="H49" s="114"/>
      <c r="I49" s="115"/>
      <c r="J49" s="18"/>
      <c r="K49" s="19"/>
    </row>
    <row r="50" spans="2:11" ht="18" customHeight="1" thickBot="1" x14ac:dyDescent="0.35">
      <c r="B50" s="7">
        <v>17</v>
      </c>
      <c r="C50" s="8"/>
      <c r="D50" s="8"/>
      <c r="E50" s="8"/>
      <c r="F50" s="8"/>
      <c r="G50" s="8"/>
      <c r="H50" s="114"/>
      <c r="I50" s="115"/>
      <c r="J50" s="18"/>
      <c r="K50" s="19"/>
    </row>
    <row r="51" spans="2:11" ht="18" customHeight="1" thickBot="1" x14ac:dyDescent="0.35">
      <c r="B51" s="7">
        <v>18</v>
      </c>
      <c r="C51" s="8"/>
      <c r="D51" s="8"/>
      <c r="E51" s="8"/>
      <c r="F51" s="8"/>
      <c r="G51" s="8"/>
      <c r="H51" s="114"/>
      <c r="I51" s="115"/>
      <c r="J51" s="18"/>
      <c r="K51" s="19"/>
    </row>
    <row r="52" spans="2:11" ht="18" customHeight="1" thickBot="1" x14ac:dyDescent="0.35">
      <c r="B52" s="7">
        <v>19</v>
      </c>
      <c r="C52" s="8"/>
      <c r="D52" s="8"/>
      <c r="E52" s="8"/>
      <c r="F52" s="8"/>
      <c r="G52" s="8"/>
      <c r="H52" s="114"/>
      <c r="I52" s="115"/>
      <c r="J52" s="18"/>
      <c r="K52" s="19"/>
    </row>
    <row r="53" spans="2:11" ht="18" customHeight="1" thickBot="1" x14ac:dyDescent="0.35">
      <c r="B53" s="7">
        <v>20</v>
      </c>
      <c r="C53" s="8"/>
      <c r="D53" s="8"/>
      <c r="E53" s="8"/>
      <c r="F53" s="8"/>
      <c r="G53" s="8"/>
      <c r="H53" s="114"/>
      <c r="I53" s="115"/>
      <c r="J53" s="18"/>
      <c r="K53" s="19"/>
    </row>
    <row r="54" spans="2:11" ht="18" customHeight="1" thickBot="1" x14ac:dyDescent="0.35">
      <c r="B54" s="7">
        <v>21</v>
      </c>
      <c r="C54" s="8"/>
      <c r="D54" s="8"/>
      <c r="E54" s="8"/>
      <c r="F54" s="8"/>
      <c r="G54" s="8"/>
      <c r="H54" s="114"/>
      <c r="I54" s="115"/>
      <c r="J54" s="18"/>
      <c r="K54" s="19"/>
    </row>
    <row r="55" spans="2:11" ht="18" customHeight="1" thickBot="1" x14ac:dyDescent="0.35">
      <c r="B55" s="7">
        <v>22</v>
      </c>
      <c r="C55" s="8"/>
      <c r="D55" s="8"/>
      <c r="E55" s="8"/>
      <c r="F55" s="8"/>
      <c r="G55" s="8"/>
      <c r="H55" s="114"/>
      <c r="I55" s="115"/>
      <c r="J55" s="18"/>
      <c r="K55" s="19"/>
    </row>
    <row r="56" spans="2:11" ht="18" customHeight="1" thickBot="1" x14ac:dyDescent="0.35">
      <c r="B56" s="7">
        <v>23</v>
      </c>
      <c r="C56" s="8"/>
      <c r="D56" s="8"/>
      <c r="E56" s="8"/>
      <c r="F56" s="8"/>
      <c r="G56" s="8"/>
      <c r="H56" s="114"/>
      <c r="I56" s="115"/>
      <c r="J56" s="18"/>
      <c r="K56" s="19"/>
    </row>
    <row r="57" spans="2:11" ht="18" customHeight="1" thickBot="1" x14ac:dyDescent="0.35">
      <c r="B57" s="3">
        <v>24</v>
      </c>
      <c r="C57" s="11"/>
      <c r="D57" s="11"/>
      <c r="E57" s="11"/>
      <c r="F57" s="11"/>
      <c r="G57" s="11"/>
      <c r="H57" s="116"/>
      <c r="I57" s="117"/>
      <c r="J57" s="20"/>
      <c r="K57" s="21"/>
    </row>
    <row r="58" spans="2:11" ht="7.5" customHeight="1" thickBot="1" x14ac:dyDescent="0.25"/>
    <row r="59" spans="2:11" ht="22.5" customHeight="1" thickBot="1" x14ac:dyDescent="0.25">
      <c r="B59" s="118" t="s">
        <v>28</v>
      </c>
      <c r="C59" s="119"/>
      <c r="D59" s="120"/>
      <c r="E59" s="118" t="s">
        <v>8</v>
      </c>
      <c r="F59" s="119"/>
      <c r="G59" s="120"/>
      <c r="H59" s="118" t="s">
        <v>29</v>
      </c>
      <c r="I59" s="119"/>
      <c r="J59" s="119"/>
      <c r="K59" s="120"/>
    </row>
    <row r="60" spans="2:11" ht="7.5" customHeight="1" thickBot="1" x14ac:dyDescent="0.25">
      <c r="B60" s="108"/>
      <c r="C60" s="108"/>
    </row>
    <row r="61" spans="2:11" ht="7.5" customHeight="1" thickTop="1" x14ac:dyDescent="0.2">
      <c r="B61" s="109"/>
      <c r="C61" s="110"/>
      <c r="D61" s="26"/>
      <c r="E61" s="27"/>
      <c r="F61" s="111"/>
      <c r="G61" s="112"/>
      <c r="H61" s="109"/>
      <c r="I61" s="110"/>
      <c r="J61" s="110"/>
      <c r="K61" s="113"/>
    </row>
    <row r="62" spans="2:11" ht="17.25" x14ac:dyDescent="0.35">
      <c r="B62" s="100">
        <f>SUM(B63:C65)</f>
        <v>0</v>
      </c>
      <c r="C62" s="101"/>
      <c r="D62" s="28" t="s">
        <v>30</v>
      </c>
      <c r="E62" s="100" t="s">
        <v>31</v>
      </c>
      <c r="F62" s="101"/>
      <c r="G62" s="102"/>
      <c r="H62" s="89"/>
      <c r="I62" s="90"/>
      <c r="J62" s="90"/>
      <c r="K62" s="91"/>
    </row>
    <row r="63" spans="2:11" ht="17.25" x14ac:dyDescent="0.35">
      <c r="B63" s="85">
        <f>SUMPRODUCT((C6:C30="Buch")*(F6:F30="gelesen"))</f>
        <v>0</v>
      </c>
      <c r="C63" s="86"/>
      <c r="D63" s="34" t="s">
        <v>32</v>
      </c>
      <c r="E63" s="32">
        <f>COUNTIF(I6:I30,1)</f>
        <v>0</v>
      </c>
      <c r="F63" s="87" t="s">
        <v>33</v>
      </c>
      <c r="G63" s="88"/>
      <c r="H63" s="89"/>
      <c r="I63" s="90"/>
      <c r="J63" s="90"/>
      <c r="K63" s="91"/>
    </row>
    <row r="64" spans="2:11" ht="17.25" x14ac:dyDescent="0.35">
      <c r="B64" s="85">
        <f>SUMPRODUCT((C6:C30="eBook")*(F6:F30="gelesen"))</f>
        <v>0</v>
      </c>
      <c r="C64" s="86"/>
      <c r="D64" s="34" t="s">
        <v>34</v>
      </c>
      <c r="E64" s="32">
        <f>COUNTIF(I6:I30,"1,5")</f>
        <v>0</v>
      </c>
      <c r="F64" s="87" t="s">
        <v>35</v>
      </c>
      <c r="G64" s="88"/>
      <c r="H64" s="89"/>
      <c r="I64" s="90"/>
      <c r="J64" s="90"/>
      <c r="K64" s="91"/>
    </row>
    <row r="65" spans="2:11" ht="17.25" x14ac:dyDescent="0.35">
      <c r="B65" s="85">
        <f>SUMPRODUCT((C6:C30="Hörbuch")*(F6:F30="gehört"))</f>
        <v>0</v>
      </c>
      <c r="C65" s="86"/>
      <c r="D65" s="34" t="s">
        <v>36</v>
      </c>
      <c r="E65" s="32">
        <f>COUNTIF(I6:I30,2)</f>
        <v>0</v>
      </c>
      <c r="F65" s="87" t="s">
        <v>37</v>
      </c>
      <c r="G65" s="88"/>
      <c r="H65" s="89"/>
      <c r="I65" s="90"/>
      <c r="J65" s="90"/>
      <c r="K65" s="91"/>
    </row>
    <row r="66" spans="2:11" ht="17.25" x14ac:dyDescent="0.35">
      <c r="B66" s="85"/>
      <c r="C66" s="86"/>
      <c r="D66" s="34"/>
      <c r="E66" s="32">
        <f>COUNTIF(I6:I30,"2,5")</f>
        <v>0</v>
      </c>
      <c r="F66" s="87" t="s">
        <v>38</v>
      </c>
      <c r="G66" s="88"/>
      <c r="H66" s="89"/>
      <c r="I66" s="90"/>
      <c r="J66" s="90"/>
      <c r="K66" s="91"/>
    </row>
    <row r="67" spans="2:11" ht="17.25" x14ac:dyDescent="0.35">
      <c r="B67" s="85">
        <f>COUNTIF(F6:F30,"abgebrochen")</f>
        <v>0</v>
      </c>
      <c r="C67" s="86"/>
      <c r="D67" s="34" t="s">
        <v>39</v>
      </c>
      <c r="E67" s="32">
        <f>COUNTIF(I6:I30,3)</f>
        <v>0</v>
      </c>
      <c r="F67" s="87" t="s">
        <v>40</v>
      </c>
      <c r="G67" s="88"/>
      <c r="H67" s="89"/>
      <c r="I67" s="90"/>
      <c r="J67" s="90"/>
      <c r="K67" s="91"/>
    </row>
    <row r="68" spans="2:11" ht="17.25" x14ac:dyDescent="0.35">
      <c r="B68" s="85">
        <f>COUNTIF(F6:F30,"am lesen")</f>
        <v>0</v>
      </c>
      <c r="C68" s="86"/>
      <c r="D68" s="34" t="s">
        <v>41</v>
      </c>
      <c r="E68" s="32">
        <f>COUNTIF(I6:I30,"3,5")</f>
        <v>0</v>
      </c>
      <c r="F68" s="87" t="s">
        <v>42</v>
      </c>
      <c r="G68" s="88"/>
      <c r="H68" s="89"/>
      <c r="I68" s="90"/>
      <c r="J68" s="90"/>
      <c r="K68" s="91"/>
    </row>
    <row r="69" spans="2:11" ht="17.25" x14ac:dyDescent="0.35">
      <c r="B69" s="85">
        <f>COUNTIF(F6:F30,"am hören")</f>
        <v>0</v>
      </c>
      <c r="C69" s="86"/>
      <c r="D69" s="34" t="s">
        <v>43</v>
      </c>
      <c r="E69" s="32">
        <f>COUNTIF(I6:I30,4)</f>
        <v>0</v>
      </c>
      <c r="F69" s="87" t="s">
        <v>44</v>
      </c>
      <c r="G69" s="88"/>
      <c r="H69" s="89"/>
      <c r="I69" s="90"/>
      <c r="J69" s="90"/>
      <c r="K69" s="91"/>
    </row>
    <row r="70" spans="2:11" ht="17.25" x14ac:dyDescent="0.35">
      <c r="B70" s="32"/>
      <c r="C70" s="33"/>
      <c r="D70" s="34"/>
      <c r="E70" s="32">
        <f>COUNTIF(I6:I30,4.5)</f>
        <v>0</v>
      </c>
      <c r="F70" s="87" t="s">
        <v>45</v>
      </c>
      <c r="G70" s="88"/>
      <c r="H70" s="89"/>
      <c r="I70" s="90"/>
      <c r="J70" s="90"/>
      <c r="K70" s="91"/>
    </row>
    <row r="71" spans="2:11" ht="17.25" x14ac:dyDescent="0.35">
      <c r="B71" s="103">
        <f>SUMIF(F6:F30,"gelesen",J6:J30)</f>
        <v>0</v>
      </c>
      <c r="C71" s="104"/>
      <c r="D71" s="34" t="s">
        <v>46</v>
      </c>
      <c r="E71" s="32">
        <f>COUNTIF(I8:I30,5)</f>
        <v>0</v>
      </c>
      <c r="F71" s="87" t="s">
        <v>47</v>
      </c>
      <c r="G71" s="88"/>
      <c r="H71" s="89"/>
      <c r="I71" s="90"/>
      <c r="J71" s="90"/>
      <c r="K71" s="91"/>
    </row>
    <row r="72" spans="2:11" ht="17.25" x14ac:dyDescent="0.35">
      <c r="B72" s="105">
        <f>B71/30</f>
        <v>0</v>
      </c>
      <c r="C72" s="106"/>
      <c r="D72" s="39" t="s">
        <v>48</v>
      </c>
      <c r="E72" s="32">
        <f>COUNTIF(I6:I30,5.5)</f>
        <v>0</v>
      </c>
      <c r="F72" s="87" t="s">
        <v>49</v>
      </c>
      <c r="G72" s="88"/>
      <c r="H72" s="89"/>
      <c r="I72" s="90"/>
      <c r="J72" s="90"/>
      <c r="K72" s="91"/>
    </row>
    <row r="73" spans="2:11" ht="17.25" x14ac:dyDescent="0.35">
      <c r="B73" s="85"/>
      <c r="C73" s="86"/>
      <c r="D73" s="39"/>
      <c r="E73" s="40"/>
      <c r="F73" s="86"/>
      <c r="G73" s="107"/>
      <c r="H73" s="89"/>
      <c r="I73" s="90"/>
      <c r="J73" s="90"/>
      <c r="K73" s="91"/>
    </row>
    <row r="74" spans="2:11" ht="17.25" x14ac:dyDescent="0.35">
      <c r="B74" s="103">
        <f ca="1">SUMIF(F6:F30,"gehört",K6:K29)</f>
        <v>0</v>
      </c>
      <c r="C74" s="104"/>
      <c r="D74" s="34" t="s">
        <v>50</v>
      </c>
      <c r="E74" s="100" t="s">
        <v>8</v>
      </c>
      <c r="F74" s="101"/>
      <c r="G74" s="102"/>
      <c r="H74" s="89"/>
      <c r="I74" s="90"/>
      <c r="J74" s="90"/>
      <c r="K74" s="91"/>
    </row>
    <row r="75" spans="2:11" ht="17.25" x14ac:dyDescent="0.35">
      <c r="B75" s="105">
        <f ca="1">B74/30</f>
        <v>0</v>
      </c>
      <c r="C75" s="106"/>
      <c r="D75" s="39" t="s">
        <v>51</v>
      </c>
      <c r="E75" s="37">
        <f>SUMIF(C6:C30,"Buch",I6:I30)</f>
        <v>0</v>
      </c>
      <c r="F75" s="87" t="s">
        <v>52</v>
      </c>
      <c r="G75" s="88"/>
      <c r="H75" s="89"/>
      <c r="I75" s="90"/>
      <c r="J75" s="90"/>
      <c r="K75" s="91"/>
    </row>
    <row r="76" spans="2:11" ht="17.25" x14ac:dyDescent="0.35">
      <c r="B76" s="85"/>
      <c r="C76" s="86"/>
      <c r="D76" s="34"/>
      <c r="E76" s="37">
        <f>SUMIF(C6:C30,"eBook",I6:I30)</f>
        <v>0</v>
      </c>
      <c r="F76" s="87" t="s">
        <v>53</v>
      </c>
      <c r="G76" s="88"/>
      <c r="H76" s="89"/>
      <c r="I76" s="90"/>
      <c r="J76" s="90"/>
      <c r="K76" s="91"/>
    </row>
    <row r="77" spans="2:11" ht="17.25" x14ac:dyDescent="0.35">
      <c r="B77" s="100">
        <f>COUNTA(D34:D57)</f>
        <v>0</v>
      </c>
      <c r="C77" s="101"/>
      <c r="D77" s="28" t="s">
        <v>54</v>
      </c>
      <c r="E77" s="37">
        <f>SUMIF(C6:C30,"Hörbuch",I6:I30)</f>
        <v>0</v>
      </c>
      <c r="F77" s="87" t="s">
        <v>55</v>
      </c>
      <c r="G77" s="88"/>
      <c r="H77" s="89"/>
      <c r="I77" s="90"/>
      <c r="J77" s="90"/>
      <c r="K77" s="91"/>
    </row>
    <row r="78" spans="2:11" ht="17.25" x14ac:dyDescent="0.35">
      <c r="B78" s="85">
        <f>COUNTIF(G34:G57,"Gekauft")</f>
        <v>0</v>
      </c>
      <c r="C78" s="86"/>
      <c r="D78" s="34" t="s">
        <v>56</v>
      </c>
      <c r="E78" s="32"/>
      <c r="F78" s="87"/>
      <c r="G78" s="88"/>
      <c r="H78" s="89"/>
      <c r="I78" s="90"/>
      <c r="J78" s="90"/>
      <c r="K78" s="91"/>
    </row>
    <row r="79" spans="2:11" ht="17.25" x14ac:dyDescent="0.35">
      <c r="B79" s="85">
        <f>COUNTIF(G34:G57,"Gekauft bei Amazon")</f>
        <v>0</v>
      </c>
      <c r="C79" s="86"/>
      <c r="D79" s="34" t="s">
        <v>87</v>
      </c>
      <c r="E79" s="32"/>
      <c r="F79" s="35"/>
      <c r="G79" s="36"/>
      <c r="H79" s="29"/>
      <c r="I79" s="30"/>
      <c r="J79" s="30"/>
      <c r="K79" s="31"/>
    </row>
    <row r="80" spans="2:11" ht="17.25" x14ac:dyDescent="0.35">
      <c r="B80" s="85">
        <f>COUNTIF(G34:G57,"Gekauft bei Thalia")</f>
        <v>0</v>
      </c>
      <c r="C80" s="86"/>
      <c r="D80" s="34" t="s">
        <v>88</v>
      </c>
      <c r="E80" s="100" t="s">
        <v>58</v>
      </c>
      <c r="F80" s="101"/>
      <c r="G80" s="102"/>
      <c r="H80" s="29"/>
      <c r="I80" s="30"/>
      <c r="J80" s="30"/>
      <c r="K80" s="31"/>
    </row>
    <row r="81" spans="2:11" ht="17.25" x14ac:dyDescent="0.35">
      <c r="B81" s="85">
        <f>COUNTIF(G34:G57,"Gekauft bei buecher.de")</f>
        <v>0</v>
      </c>
      <c r="C81" s="86"/>
      <c r="D81" s="34" t="s">
        <v>89</v>
      </c>
      <c r="E81" s="37" t="e">
        <f>E75/B63</f>
        <v>#DIV/0!</v>
      </c>
      <c r="F81" s="87" t="s">
        <v>52</v>
      </c>
      <c r="G81" s="88"/>
      <c r="H81" s="29"/>
      <c r="I81" s="30"/>
      <c r="J81" s="30"/>
      <c r="K81" s="31"/>
    </row>
    <row r="82" spans="2:11" ht="17.25" x14ac:dyDescent="0.35">
      <c r="B82" s="85">
        <f>COUNTIF(G34:G57,"Gekauft im lokalen Buchhandel")</f>
        <v>0</v>
      </c>
      <c r="C82" s="86"/>
      <c r="D82" s="34" t="s">
        <v>90</v>
      </c>
      <c r="E82" s="32" t="e">
        <f>E76/B64</f>
        <v>#DIV/0!</v>
      </c>
      <c r="F82" s="87" t="s">
        <v>53</v>
      </c>
      <c r="G82" s="88"/>
      <c r="H82" s="29"/>
      <c r="I82" s="30"/>
      <c r="J82" s="30"/>
      <c r="K82" s="31"/>
    </row>
    <row r="83" spans="2:11" ht="17.25" x14ac:dyDescent="0.35">
      <c r="B83" s="85">
        <f>COUNTIF(G34:G57,"Gekauft bei Arvelle")</f>
        <v>0</v>
      </c>
      <c r="C83" s="86"/>
      <c r="D83" s="34" t="s">
        <v>91</v>
      </c>
      <c r="E83" s="37" t="e">
        <f>E77/B65</f>
        <v>#DIV/0!</v>
      </c>
      <c r="F83" s="87" t="s">
        <v>55</v>
      </c>
      <c r="G83" s="88"/>
      <c r="H83" s="29"/>
      <c r="I83" s="30"/>
      <c r="J83" s="30"/>
      <c r="K83" s="31"/>
    </row>
    <row r="84" spans="2:11" ht="17.25" x14ac:dyDescent="0.35">
      <c r="B84" s="85">
        <f>COUNTIF(G34:G57,"Gekauft bei Rebuy")</f>
        <v>0</v>
      </c>
      <c r="C84" s="86"/>
      <c r="D84" s="34" t="s">
        <v>92</v>
      </c>
      <c r="E84" s="32"/>
      <c r="F84" s="35"/>
      <c r="G84" s="36"/>
      <c r="H84" s="29"/>
      <c r="I84" s="30"/>
      <c r="J84" s="30"/>
      <c r="K84" s="31"/>
    </row>
    <row r="85" spans="2:11" ht="17.25" x14ac:dyDescent="0.35">
      <c r="B85" s="85">
        <f>COUNTIF(G34:G57,"Gekauft bei Medimops")</f>
        <v>0</v>
      </c>
      <c r="C85" s="86"/>
      <c r="D85" s="34" t="s">
        <v>93</v>
      </c>
      <c r="E85" s="32"/>
      <c r="F85" s="35"/>
      <c r="G85" s="36"/>
      <c r="H85" s="29"/>
      <c r="I85" s="30"/>
      <c r="J85" s="30"/>
      <c r="K85" s="31"/>
    </row>
    <row r="86" spans="2:11" ht="17.25" x14ac:dyDescent="0.35">
      <c r="B86" s="85">
        <f>COUNTIF(G34:G57,"Gekauft in einem anderen Geschäft")</f>
        <v>0</v>
      </c>
      <c r="C86" s="86"/>
      <c r="D86" s="34" t="s">
        <v>94</v>
      </c>
      <c r="E86" s="32"/>
      <c r="F86" s="35"/>
      <c r="G86" s="36"/>
      <c r="H86" s="29"/>
      <c r="I86" s="30"/>
      <c r="J86" s="30"/>
      <c r="K86" s="31"/>
    </row>
    <row r="87" spans="2:11" ht="17.25" x14ac:dyDescent="0.35">
      <c r="B87" s="85">
        <f>COUNTIF(G34:G57,"Geliehen")</f>
        <v>0</v>
      </c>
      <c r="C87" s="86"/>
      <c r="D87" s="34" t="s">
        <v>57</v>
      </c>
      <c r="E87" s="100"/>
      <c r="F87" s="101"/>
      <c r="G87" s="102"/>
      <c r="H87" s="89"/>
      <c r="I87" s="90"/>
      <c r="J87" s="90"/>
      <c r="K87" s="91"/>
    </row>
    <row r="88" spans="2:11" ht="17.25" x14ac:dyDescent="0.35">
      <c r="B88" s="85">
        <f>COUNTIF(G34:G57,"Geschenk")</f>
        <v>0</v>
      </c>
      <c r="C88" s="86"/>
      <c r="D88" s="34" t="s">
        <v>59</v>
      </c>
      <c r="E88" s="37"/>
      <c r="F88" s="87"/>
      <c r="G88" s="88"/>
      <c r="H88" s="89"/>
      <c r="I88" s="90"/>
      <c r="J88" s="90"/>
      <c r="K88" s="91"/>
    </row>
    <row r="89" spans="2:11" ht="17.25" x14ac:dyDescent="0.35">
      <c r="B89" s="85">
        <f>COUNTIF(G34:G57,"Reziexemplar")</f>
        <v>0</v>
      </c>
      <c r="C89" s="86"/>
      <c r="D89" s="34" t="s">
        <v>60</v>
      </c>
      <c r="E89" s="32"/>
      <c r="F89" s="87"/>
      <c r="G89" s="88"/>
      <c r="H89" s="89"/>
      <c r="I89" s="90"/>
      <c r="J89" s="90"/>
      <c r="K89" s="91"/>
    </row>
    <row r="90" spans="2:11" ht="17.25" x14ac:dyDescent="0.35">
      <c r="B90" s="85">
        <f>COUNTIF(G34:G57,"Getauscht")</f>
        <v>0</v>
      </c>
      <c r="C90" s="86"/>
      <c r="D90" s="34" t="s">
        <v>61</v>
      </c>
      <c r="E90" s="37"/>
      <c r="F90" s="87"/>
      <c r="G90" s="88"/>
      <c r="H90" s="89"/>
      <c r="I90" s="90"/>
      <c r="J90" s="90"/>
      <c r="K90" s="91"/>
    </row>
    <row r="91" spans="2:11" ht="17.25" x14ac:dyDescent="0.35">
      <c r="B91" s="32"/>
      <c r="C91" s="33"/>
      <c r="D91" s="34"/>
      <c r="E91" s="37"/>
      <c r="F91" s="35"/>
      <c r="G91" s="36"/>
      <c r="H91" s="29"/>
      <c r="I91" s="30"/>
      <c r="J91" s="30"/>
      <c r="K91" s="31"/>
    </row>
    <row r="92" spans="2:11" ht="17.25" x14ac:dyDescent="0.35">
      <c r="B92" s="92">
        <f>SUM(J34:J57)</f>
        <v>0</v>
      </c>
      <c r="C92" s="93"/>
      <c r="D92" s="28" t="s">
        <v>62</v>
      </c>
      <c r="E92" s="32"/>
      <c r="F92" s="87"/>
      <c r="G92" s="88"/>
      <c r="H92" s="41"/>
      <c r="I92" s="42"/>
      <c r="J92" s="94" t="s">
        <v>63</v>
      </c>
      <c r="K92" s="95"/>
    </row>
    <row r="93" spans="2:11" ht="7.5" customHeight="1" thickBot="1" x14ac:dyDescent="0.4">
      <c r="B93" s="96"/>
      <c r="C93" s="97"/>
      <c r="D93" s="43"/>
      <c r="E93" s="44"/>
      <c r="F93" s="97"/>
      <c r="G93" s="98"/>
      <c r="H93" s="78"/>
      <c r="I93" s="79"/>
      <c r="J93" s="79"/>
      <c r="K93" s="80"/>
    </row>
    <row r="94" spans="2:11" ht="18.75" thickTop="1" thickBot="1" x14ac:dyDescent="0.4">
      <c r="B94" s="81"/>
      <c r="C94" s="81"/>
      <c r="D94" s="22"/>
      <c r="E94" s="22"/>
      <c r="F94" s="22"/>
      <c r="G94" s="22"/>
      <c r="H94" s="22"/>
      <c r="I94" s="22"/>
      <c r="J94" s="22"/>
      <c r="K94" s="22"/>
    </row>
    <row r="95" spans="2:11" ht="18.75" thickTop="1" thickBot="1" x14ac:dyDescent="0.4">
      <c r="B95" s="128" t="s">
        <v>98</v>
      </c>
      <c r="C95" s="82"/>
      <c r="D95" s="83"/>
      <c r="E95" s="22"/>
      <c r="F95" s="22"/>
      <c r="G95" s="22"/>
      <c r="H95" s="22"/>
      <c r="I95" s="22"/>
      <c r="J95" s="22"/>
      <c r="K95" s="22"/>
    </row>
    <row r="96" spans="2:11" ht="18" thickTop="1" x14ac:dyDescent="0.35">
      <c r="B96" s="84"/>
      <c r="C96" s="84"/>
      <c r="D96" s="22"/>
      <c r="E96" s="22"/>
      <c r="F96" s="22"/>
      <c r="G96" s="22"/>
      <c r="H96" s="22"/>
      <c r="I96" s="22"/>
      <c r="J96" s="22"/>
      <c r="K96" s="22"/>
    </row>
    <row r="97" spans="2:11" ht="17.25" x14ac:dyDescent="0.35">
      <c r="B97" s="99"/>
      <c r="C97" s="99"/>
      <c r="D97" s="22"/>
      <c r="E97" s="22"/>
      <c r="F97" s="22"/>
      <c r="G97" s="22"/>
      <c r="H97" s="22"/>
      <c r="I97" s="22"/>
      <c r="J97" s="22"/>
      <c r="K97" s="22"/>
    </row>
    <row r="98" spans="2:11" ht="17.25" x14ac:dyDescent="0.35">
      <c r="B98" s="99"/>
      <c r="C98" s="99"/>
      <c r="D98" s="22"/>
      <c r="E98" s="22"/>
      <c r="F98" s="22"/>
      <c r="G98" s="22"/>
      <c r="H98" s="22"/>
      <c r="I98" s="22"/>
      <c r="J98" s="22"/>
      <c r="K98" s="22"/>
    </row>
    <row r="99" spans="2:11" ht="17.25" x14ac:dyDescent="0.35">
      <c r="B99" s="99"/>
      <c r="C99" s="99"/>
      <c r="D99" s="22"/>
      <c r="E99" s="22"/>
      <c r="F99" s="22"/>
      <c r="G99" s="22"/>
      <c r="H99" s="22"/>
      <c r="I99" s="22"/>
      <c r="J99" s="22"/>
      <c r="K99" s="22"/>
    </row>
    <row r="100" spans="2:11" ht="14.25" x14ac:dyDescent="0.3">
      <c r="B100" s="76"/>
      <c r="C100" s="76"/>
      <c r="D100" s="23"/>
      <c r="E100" s="23"/>
      <c r="F100" s="23"/>
      <c r="G100" s="23"/>
      <c r="H100" s="23"/>
      <c r="I100" s="23"/>
      <c r="J100" s="23"/>
      <c r="K100" s="23"/>
    </row>
    <row r="101" spans="2:11" ht="14.25" x14ac:dyDescent="0.3">
      <c r="B101" s="76"/>
      <c r="C101" s="76"/>
      <c r="D101" s="23"/>
      <c r="E101" s="23"/>
      <c r="F101" s="23"/>
      <c r="G101" s="23"/>
      <c r="H101" s="23"/>
      <c r="I101" s="23"/>
      <c r="J101" s="23"/>
      <c r="K101" s="23"/>
    </row>
    <row r="102" spans="2:11" ht="14.25" x14ac:dyDescent="0.3">
      <c r="B102" s="76"/>
      <c r="C102" s="76"/>
      <c r="D102" s="23"/>
      <c r="E102" s="23"/>
      <c r="F102" s="23"/>
      <c r="G102" s="23"/>
      <c r="H102" s="23"/>
      <c r="I102" s="23"/>
      <c r="J102" s="23"/>
      <c r="K102" s="23"/>
    </row>
    <row r="103" spans="2:11" ht="14.25" x14ac:dyDescent="0.3">
      <c r="B103" s="76"/>
      <c r="C103" s="76"/>
      <c r="D103" s="23"/>
      <c r="E103" s="23"/>
      <c r="F103" s="23"/>
      <c r="G103" s="23"/>
      <c r="H103" s="23"/>
      <c r="I103" s="23"/>
      <c r="J103" s="23"/>
      <c r="K103" s="23"/>
    </row>
    <row r="104" spans="2:11" ht="14.25" x14ac:dyDescent="0.3">
      <c r="B104" s="76"/>
      <c r="C104" s="76"/>
      <c r="D104" s="23"/>
      <c r="E104" s="23"/>
      <c r="F104" s="23"/>
      <c r="G104" s="23"/>
      <c r="H104" s="23"/>
      <c r="I104" s="23"/>
      <c r="J104" s="23"/>
      <c r="K104" s="23"/>
    </row>
    <row r="105" spans="2:11" ht="14.25" x14ac:dyDescent="0.3">
      <c r="B105" s="76"/>
      <c r="C105" s="76"/>
      <c r="D105" s="23"/>
      <c r="E105" s="23"/>
      <c r="F105" s="23"/>
      <c r="G105" s="23"/>
      <c r="H105" s="23"/>
      <c r="I105" s="23"/>
      <c r="J105" s="23"/>
      <c r="K105" s="23"/>
    </row>
    <row r="106" spans="2:11" ht="14.25" x14ac:dyDescent="0.3">
      <c r="B106" s="76"/>
      <c r="C106" s="76"/>
      <c r="D106" s="23"/>
      <c r="E106" s="23"/>
      <c r="F106" s="23"/>
      <c r="G106" s="23"/>
      <c r="H106" s="23"/>
      <c r="I106" s="23"/>
      <c r="J106" s="23"/>
      <c r="K106" s="23"/>
    </row>
    <row r="107" spans="2:11" ht="14.25" x14ac:dyDescent="0.3">
      <c r="B107" s="76"/>
      <c r="C107" s="76"/>
      <c r="D107" s="23"/>
      <c r="E107" s="23"/>
      <c r="F107" s="23"/>
      <c r="G107" s="23"/>
      <c r="H107" s="23"/>
      <c r="I107" s="23"/>
      <c r="J107" s="23"/>
      <c r="K107" s="23"/>
    </row>
    <row r="108" spans="2:11" ht="14.25" x14ac:dyDescent="0.3">
      <c r="B108" s="76"/>
      <c r="C108" s="76"/>
      <c r="D108" s="23"/>
      <c r="E108" s="23"/>
      <c r="F108" s="23"/>
      <c r="G108" s="23"/>
      <c r="H108" s="23"/>
      <c r="I108" s="23"/>
      <c r="J108" s="23"/>
      <c r="K108" s="23"/>
    </row>
    <row r="109" spans="2:11" x14ac:dyDescent="0.2">
      <c r="B109" s="77"/>
      <c r="C109" s="77"/>
    </row>
    <row r="110" spans="2:11" x14ac:dyDescent="0.2">
      <c r="B110" s="77"/>
      <c r="C110" s="77"/>
    </row>
    <row r="111" spans="2:11" x14ac:dyDescent="0.2">
      <c r="B111" s="77"/>
      <c r="C111" s="77"/>
    </row>
    <row r="112" spans="2:11" x14ac:dyDescent="0.2">
      <c r="B112" s="77"/>
      <c r="C112" s="77"/>
    </row>
    <row r="113" spans="2:3" x14ac:dyDescent="0.2">
      <c r="B113" s="77"/>
      <c r="C113" s="77"/>
    </row>
    <row r="114" spans="2:3" x14ac:dyDescent="0.2">
      <c r="B114" s="77"/>
      <c r="C114" s="77"/>
    </row>
    <row r="115" spans="2:3" x14ac:dyDescent="0.2">
      <c r="B115" s="77"/>
      <c r="C115" s="77"/>
    </row>
    <row r="116" spans="2:3" x14ac:dyDescent="0.2">
      <c r="B116" s="77"/>
      <c r="C116" s="77"/>
    </row>
    <row r="117" spans="2:3" x14ac:dyDescent="0.2">
      <c r="B117" s="77"/>
      <c r="C117" s="77"/>
    </row>
    <row r="118" spans="2:3" x14ac:dyDescent="0.2">
      <c r="B118" s="77"/>
      <c r="C118" s="77"/>
    </row>
    <row r="119" spans="2:3" x14ac:dyDescent="0.2">
      <c r="B119" s="77"/>
      <c r="C119" s="77"/>
    </row>
    <row r="120" spans="2:3" x14ac:dyDescent="0.2">
      <c r="B120" s="77"/>
      <c r="C120" s="77"/>
    </row>
    <row r="121" spans="2:3" x14ac:dyDescent="0.2">
      <c r="B121" s="77"/>
      <c r="C121" s="77"/>
    </row>
    <row r="122" spans="2:3" x14ac:dyDescent="0.2">
      <c r="B122" s="77"/>
      <c r="C122" s="77"/>
    </row>
    <row r="123" spans="2:3" x14ac:dyDescent="0.2">
      <c r="B123" s="77"/>
      <c r="C123" s="77"/>
    </row>
    <row r="124" spans="2:3" x14ac:dyDescent="0.2">
      <c r="B124" s="77"/>
      <c r="C124" s="77"/>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algorithmName="SHA-512" hashValue="XR36Sdb0W9yjCfpkotrgpBq7ElYzDsATN+Z4KdefoiGNUANU0jhclnc5KHsQGsDgVC0yxgAkhx+aZs9a8HlN8w==" saltValue="n2nzXAsxA/vxe70EHJopvA==" spinCount="100000" sheet="1" objects="1" scenarios="1" insertRows="0"/>
  <protectedRanges>
    <protectedRange sqref="H62:K91" name="Notizen"/>
    <protectedRange sqref="B34:K57" name="Neu im Bücherregal"/>
    <protectedRange sqref="B6:K30" name="Gelesene und gehörte Bücher"/>
  </protectedRanges>
  <mergeCells count="146">
    <mergeCell ref="H36:I36"/>
    <mergeCell ref="H37:I37"/>
    <mergeCell ref="B2:K2"/>
    <mergeCell ref="B4:K4"/>
    <mergeCell ref="B32:K32"/>
    <mergeCell ref="H33:I33"/>
    <mergeCell ref="H34:I34"/>
    <mergeCell ref="H35:I35"/>
    <mergeCell ref="H38:I38"/>
    <mergeCell ref="H39:I39"/>
    <mergeCell ref="H40:I40"/>
    <mergeCell ref="H41:I41"/>
    <mergeCell ref="H52:I52"/>
    <mergeCell ref="H53:I53"/>
    <mergeCell ref="H42:I42"/>
    <mergeCell ref="H43:I43"/>
    <mergeCell ref="H44:I44"/>
    <mergeCell ref="H45:I45"/>
    <mergeCell ref="H46:I46"/>
    <mergeCell ref="H47:I47"/>
    <mergeCell ref="H48:I48"/>
    <mergeCell ref="H49:I49"/>
    <mergeCell ref="H54:I54"/>
    <mergeCell ref="H55:I55"/>
    <mergeCell ref="H56:I56"/>
    <mergeCell ref="H57:I57"/>
    <mergeCell ref="B59:D59"/>
    <mergeCell ref="E59:G59"/>
    <mergeCell ref="H59:K59"/>
    <mergeCell ref="H50:I50"/>
    <mergeCell ref="H51:I51"/>
    <mergeCell ref="B63:C63"/>
    <mergeCell ref="F63:G63"/>
    <mergeCell ref="H63:K63"/>
    <mergeCell ref="B64:C64"/>
    <mergeCell ref="F64:G64"/>
    <mergeCell ref="H64:K64"/>
    <mergeCell ref="B60:C60"/>
    <mergeCell ref="B61:C61"/>
    <mergeCell ref="F61:G61"/>
    <mergeCell ref="H61:K61"/>
    <mergeCell ref="B62:C62"/>
    <mergeCell ref="E62:G62"/>
    <mergeCell ref="H62:K62"/>
    <mergeCell ref="B67:C67"/>
    <mergeCell ref="F67:G67"/>
    <mergeCell ref="H67:K67"/>
    <mergeCell ref="B68:C68"/>
    <mergeCell ref="F68:G68"/>
    <mergeCell ref="H68:K68"/>
    <mergeCell ref="B65:C65"/>
    <mergeCell ref="F65:G65"/>
    <mergeCell ref="H65:K65"/>
    <mergeCell ref="B66:C66"/>
    <mergeCell ref="F66:G66"/>
    <mergeCell ref="H66:K66"/>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76:C76"/>
    <mergeCell ref="F76:G76"/>
    <mergeCell ref="H76:K76"/>
    <mergeCell ref="B77:C77"/>
    <mergeCell ref="F77:G77"/>
    <mergeCell ref="H77:K77"/>
    <mergeCell ref="B74:C74"/>
    <mergeCell ref="E74:G74"/>
    <mergeCell ref="H74:K74"/>
    <mergeCell ref="B75:C75"/>
    <mergeCell ref="F75:G75"/>
    <mergeCell ref="H75:K75"/>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3:C103"/>
    <mergeCell ref="B104:C104"/>
    <mergeCell ref="B105:C105"/>
    <mergeCell ref="B106:C106"/>
    <mergeCell ref="B107:C107"/>
    <mergeCell ref="B108:C108"/>
    <mergeCell ref="B109:C109"/>
    <mergeCell ref="B110:C110"/>
    <mergeCell ref="B101:C101"/>
    <mergeCell ref="B102:C102"/>
  </mergeCells>
  <phoneticPr fontId="11" type="noConversion"/>
  <dataValidations count="7">
    <dataValidation type="list" allowBlank="1" showInputMessage="1" showErrorMessage="1" sqref="K34:K57" xr:uid="{00000000-0002-0000-0900-000000000000}">
      <formula1>$K$342:$K$348</formula1>
    </dataValidation>
    <dataValidation type="list" showInputMessage="1" showErrorMessage="1" sqref="G34:G57" xr:uid="{00000000-0002-0000-0900-000001000000}">
      <formula1>$G$342:$G$355</formula1>
    </dataValidation>
    <dataValidation type="list" showInputMessage="1" showErrorMessage="1" sqref="F34:F57" xr:uid="{00000000-0002-0000-0900-000002000000}">
      <formula1>$F$342:$F$347</formula1>
    </dataValidation>
    <dataValidation type="list" allowBlank="1" showInputMessage="1" showErrorMessage="1" sqref="C34:C57" xr:uid="{00000000-0002-0000-0900-000003000000}">
      <formula1>$C$342:$C$345</formula1>
    </dataValidation>
    <dataValidation type="list" showInputMessage="1" showErrorMessage="1" sqref="I6:I30" xr:uid="{00000000-0002-0000-0900-000004000000}">
      <formula1>$I$342:$I$352</formula1>
    </dataValidation>
    <dataValidation type="list" allowBlank="1" showInputMessage="1" showErrorMessage="1" sqref="F6:F30" xr:uid="{00000000-0002-0000-0900-000005000000}">
      <formula1>$F$342:$F$347</formula1>
    </dataValidation>
    <dataValidation type="list" showInputMessage="1" showErrorMessage="1" promptTitle="Buchart" sqref="C6:C30" xr:uid="{00000000-0002-0000-0900-00000600000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dimension ref="B1:K378"/>
  <sheetViews>
    <sheetView zoomScaleNormal="100" workbookViewId="0">
      <selection activeCell="E96" sqref="E96"/>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118" t="s">
        <v>109</v>
      </c>
      <c r="C2" s="119"/>
      <c r="D2" s="119"/>
      <c r="E2" s="119"/>
      <c r="F2" s="119"/>
      <c r="G2" s="119"/>
      <c r="H2" s="119"/>
      <c r="I2" s="119"/>
      <c r="J2" s="119"/>
      <c r="K2" s="120"/>
    </row>
    <row r="3" spans="2:11" ht="13.5" thickBot="1" x14ac:dyDescent="0.25"/>
    <row r="4" spans="2:11" ht="22.5" customHeight="1" thickBot="1" x14ac:dyDescent="0.6">
      <c r="B4" s="121" t="s">
        <v>0</v>
      </c>
      <c r="C4" s="122"/>
      <c r="D4" s="122"/>
      <c r="E4" s="122"/>
      <c r="F4" s="122"/>
      <c r="G4" s="122"/>
      <c r="H4" s="122"/>
      <c r="I4" s="122"/>
      <c r="J4" s="122"/>
      <c r="K4" s="123"/>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121" t="s">
        <v>72</v>
      </c>
      <c r="C32" s="122"/>
      <c r="D32" s="122"/>
      <c r="E32" s="122"/>
      <c r="F32" s="122"/>
      <c r="G32" s="122"/>
      <c r="H32" s="122"/>
      <c r="I32" s="122"/>
      <c r="J32" s="122"/>
      <c r="K32" s="123"/>
    </row>
    <row r="33" spans="2:11" ht="18" customHeight="1" thickBot="1" x14ac:dyDescent="0.4">
      <c r="B33" s="13" t="s">
        <v>1</v>
      </c>
      <c r="C33" s="1" t="s">
        <v>2</v>
      </c>
      <c r="D33" s="1" t="s">
        <v>3</v>
      </c>
      <c r="E33" s="1" t="s">
        <v>4</v>
      </c>
      <c r="F33" s="1" t="s">
        <v>18</v>
      </c>
      <c r="G33" s="1" t="s">
        <v>19</v>
      </c>
      <c r="H33" s="124" t="s">
        <v>20</v>
      </c>
      <c r="I33" s="125"/>
      <c r="J33" s="14" t="s">
        <v>21</v>
      </c>
      <c r="K33" s="15" t="s">
        <v>22</v>
      </c>
    </row>
    <row r="34" spans="2:11" ht="18" customHeight="1" thickBot="1" x14ac:dyDescent="0.35">
      <c r="B34" s="7">
        <v>1</v>
      </c>
      <c r="C34" s="8"/>
      <c r="D34" s="8"/>
      <c r="E34" s="8"/>
      <c r="F34" s="8"/>
      <c r="G34" s="8"/>
      <c r="H34" s="126"/>
      <c r="I34" s="127"/>
      <c r="J34" s="16"/>
      <c r="K34" s="17"/>
    </row>
    <row r="35" spans="2:11" ht="18" customHeight="1" thickBot="1" x14ac:dyDescent="0.35">
      <c r="B35" s="7">
        <v>2</v>
      </c>
      <c r="C35" s="8"/>
      <c r="D35" s="8"/>
      <c r="E35" s="8"/>
      <c r="F35" s="8"/>
      <c r="G35" s="8"/>
      <c r="H35" s="114"/>
      <c r="I35" s="115"/>
      <c r="J35" s="18"/>
      <c r="K35" s="19"/>
    </row>
    <row r="36" spans="2:11" ht="18" customHeight="1" thickBot="1" x14ac:dyDescent="0.35">
      <c r="B36" s="7">
        <v>3</v>
      </c>
      <c r="C36" s="8"/>
      <c r="D36" s="8"/>
      <c r="E36" s="8"/>
      <c r="F36" s="8"/>
      <c r="G36" s="8"/>
      <c r="H36" s="114"/>
      <c r="I36" s="115"/>
      <c r="J36" s="18"/>
      <c r="K36" s="19"/>
    </row>
    <row r="37" spans="2:11" ht="18" customHeight="1" thickBot="1" x14ac:dyDescent="0.35">
      <c r="B37" s="7">
        <v>4</v>
      </c>
      <c r="C37" s="8"/>
      <c r="D37" s="8"/>
      <c r="E37" s="8"/>
      <c r="F37" s="8"/>
      <c r="G37" s="8"/>
      <c r="H37" s="114"/>
      <c r="I37" s="115"/>
      <c r="J37" s="18"/>
      <c r="K37" s="19"/>
    </row>
    <row r="38" spans="2:11" ht="18" customHeight="1" thickBot="1" x14ac:dyDescent="0.35">
      <c r="B38" s="7">
        <v>5</v>
      </c>
      <c r="C38" s="8"/>
      <c r="D38" s="8"/>
      <c r="E38" s="8"/>
      <c r="F38" s="8"/>
      <c r="G38" s="8"/>
      <c r="H38" s="114"/>
      <c r="I38" s="115"/>
      <c r="J38" s="18"/>
      <c r="K38" s="19"/>
    </row>
    <row r="39" spans="2:11" ht="18" customHeight="1" thickBot="1" x14ac:dyDescent="0.35">
      <c r="B39" s="7">
        <v>6</v>
      </c>
      <c r="C39" s="8"/>
      <c r="D39" s="8"/>
      <c r="E39" s="8"/>
      <c r="F39" s="8"/>
      <c r="G39" s="8"/>
      <c r="H39" s="114"/>
      <c r="I39" s="115"/>
      <c r="J39" s="18"/>
      <c r="K39" s="19"/>
    </row>
    <row r="40" spans="2:11" ht="18" customHeight="1" thickBot="1" x14ac:dyDescent="0.35">
      <c r="B40" s="7">
        <v>7</v>
      </c>
      <c r="C40" s="8"/>
      <c r="D40" s="8"/>
      <c r="E40" s="8"/>
      <c r="F40" s="8"/>
      <c r="G40" s="8"/>
      <c r="H40" s="114"/>
      <c r="I40" s="115"/>
      <c r="J40" s="18"/>
      <c r="K40" s="19"/>
    </row>
    <row r="41" spans="2:11" ht="18" customHeight="1" thickBot="1" x14ac:dyDescent="0.35">
      <c r="B41" s="7">
        <v>8</v>
      </c>
      <c r="C41" s="8"/>
      <c r="D41" s="8"/>
      <c r="E41" s="8"/>
      <c r="F41" s="8"/>
      <c r="G41" s="8"/>
      <c r="H41" s="114"/>
      <c r="I41" s="115"/>
      <c r="J41" s="18"/>
      <c r="K41" s="19"/>
    </row>
    <row r="42" spans="2:11" ht="18" customHeight="1" thickBot="1" x14ac:dyDescent="0.35">
      <c r="B42" s="7">
        <v>9</v>
      </c>
      <c r="C42" s="8"/>
      <c r="D42" s="8"/>
      <c r="E42" s="8"/>
      <c r="F42" s="8"/>
      <c r="G42" s="8"/>
      <c r="H42" s="114"/>
      <c r="I42" s="115"/>
      <c r="J42" s="18"/>
      <c r="K42" s="19"/>
    </row>
    <row r="43" spans="2:11" ht="18" customHeight="1" thickBot="1" x14ac:dyDescent="0.35">
      <c r="B43" s="7">
        <v>10</v>
      </c>
      <c r="C43" s="8"/>
      <c r="D43" s="8"/>
      <c r="E43" s="8"/>
      <c r="F43" s="8"/>
      <c r="G43" s="8"/>
      <c r="H43" s="114"/>
      <c r="I43" s="115"/>
      <c r="J43" s="18"/>
      <c r="K43" s="19"/>
    </row>
    <row r="44" spans="2:11" ht="18" customHeight="1" thickBot="1" x14ac:dyDescent="0.35">
      <c r="B44" s="7">
        <v>11</v>
      </c>
      <c r="C44" s="8"/>
      <c r="D44" s="8"/>
      <c r="E44" s="8"/>
      <c r="F44" s="8"/>
      <c r="G44" s="8"/>
      <c r="H44" s="114"/>
      <c r="I44" s="115"/>
      <c r="J44" s="18"/>
      <c r="K44" s="19"/>
    </row>
    <row r="45" spans="2:11" ht="18" customHeight="1" thickBot="1" x14ac:dyDescent="0.35">
      <c r="B45" s="7">
        <v>12</v>
      </c>
      <c r="C45" s="8"/>
      <c r="D45" s="8"/>
      <c r="E45" s="8"/>
      <c r="F45" s="8"/>
      <c r="G45" s="8"/>
      <c r="H45" s="114"/>
      <c r="I45" s="115"/>
      <c r="J45" s="18"/>
      <c r="K45" s="19"/>
    </row>
    <row r="46" spans="2:11" ht="18" customHeight="1" thickBot="1" x14ac:dyDescent="0.35">
      <c r="B46" s="7">
        <v>13</v>
      </c>
      <c r="C46" s="8"/>
      <c r="D46" s="8"/>
      <c r="E46" s="8"/>
      <c r="F46" s="8"/>
      <c r="G46" s="8"/>
      <c r="H46" s="114"/>
      <c r="I46" s="115"/>
      <c r="J46" s="18"/>
      <c r="K46" s="19"/>
    </row>
    <row r="47" spans="2:11" ht="18" customHeight="1" thickBot="1" x14ac:dyDescent="0.35">
      <c r="B47" s="7">
        <v>14</v>
      </c>
      <c r="C47" s="8"/>
      <c r="D47" s="8"/>
      <c r="E47" s="8"/>
      <c r="F47" s="8"/>
      <c r="G47" s="8"/>
      <c r="H47" s="114"/>
      <c r="I47" s="115"/>
      <c r="J47" s="18"/>
      <c r="K47" s="19"/>
    </row>
    <row r="48" spans="2:11" ht="18" customHeight="1" thickBot="1" x14ac:dyDescent="0.35">
      <c r="B48" s="7">
        <v>15</v>
      </c>
      <c r="C48" s="8"/>
      <c r="D48" s="8"/>
      <c r="E48" s="8"/>
      <c r="F48" s="8"/>
      <c r="G48" s="8"/>
      <c r="H48" s="114"/>
      <c r="I48" s="115"/>
      <c r="J48" s="18"/>
      <c r="K48" s="19"/>
    </row>
    <row r="49" spans="2:11" ht="18" customHeight="1" thickBot="1" x14ac:dyDescent="0.35">
      <c r="B49" s="7">
        <v>16</v>
      </c>
      <c r="C49" s="8"/>
      <c r="D49" s="8"/>
      <c r="E49" s="8"/>
      <c r="F49" s="8"/>
      <c r="G49" s="8"/>
      <c r="H49" s="114"/>
      <c r="I49" s="115"/>
      <c r="J49" s="18"/>
      <c r="K49" s="19"/>
    </row>
    <row r="50" spans="2:11" ht="18" customHeight="1" thickBot="1" x14ac:dyDescent="0.35">
      <c r="B50" s="7">
        <v>17</v>
      </c>
      <c r="C50" s="8"/>
      <c r="D50" s="8"/>
      <c r="E50" s="8"/>
      <c r="F50" s="8"/>
      <c r="G50" s="8"/>
      <c r="H50" s="114"/>
      <c r="I50" s="115"/>
      <c r="J50" s="18"/>
      <c r="K50" s="19"/>
    </row>
    <row r="51" spans="2:11" ht="18" customHeight="1" thickBot="1" x14ac:dyDescent="0.35">
      <c r="B51" s="7">
        <v>18</v>
      </c>
      <c r="C51" s="8"/>
      <c r="D51" s="8"/>
      <c r="E51" s="8"/>
      <c r="F51" s="8"/>
      <c r="G51" s="8"/>
      <c r="H51" s="114"/>
      <c r="I51" s="115"/>
      <c r="J51" s="18"/>
      <c r="K51" s="19"/>
    </row>
    <row r="52" spans="2:11" ht="18" customHeight="1" thickBot="1" x14ac:dyDescent="0.35">
      <c r="B52" s="7">
        <v>19</v>
      </c>
      <c r="C52" s="8"/>
      <c r="D52" s="8"/>
      <c r="E52" s="8"/>
      <c r="F52" s="8"/>
      <c r="G52" s="8"/>
      <c r="H52" s="114"/>
      <c r="I52" s="115"/>
      <c r="J52" s="18"/>
      <c r="K52" s="19"/>
    </row>
    <row r="53" spans="2:11" ht="18" customHeight="1" thickBot="1" x14ac:dyDescent="0.35">
      <c r="B53" s="7">
        <v>20</v>
      </c>
      <c r="C53" s="8"/>
      <c r="D53" s="8"/>
      <c r="E53" s="8"/>
      <c r="F53" s="8"/>
      <c r="G53" s="8"/>
      <c r="H53" s="114"/>
      <c r="I53" s="115"/>
      <c r="J53" s="18"/>
      <c r="K53" s="19"/>
    </row>
    <row r="54" spans="2:11" ht="18" customHeight="1" thickBot="1" x14ac:dyDescent="0.35">
      <c r="B54" s="7">
        <v>21</v>
      </c>
      <c r="C54" s="8"/>
      <c r="D54" s="8"/>
      <c r="E54" s="8"/>
      <c r="F54" s="8"/>
      <c r="G54" s="8"/>
      <c r="H54" s="114"/>
      <c r="I54" s="115"/>
      <c r="J54" s="18"/>
      <c r="K54" s="19"/>
    </row>
    <row r="55" spans="2:11" ht="18" customHeight="1" thickBot="1" x14ac:dyDescent="0.35">
      <c r="B55" s="7">
        <v>22</v>
      </c>
      <c r="C55" s="8"/>
      <c r="D55" s="8"/>
      <c r="E55" s="8"/>
      <c r="F55" s="8"/>
      <c r="G55" s="8"/>
      <c r="H55" s="114"/>
      <c r="I55" s="115"/>
      <c r="J55" s="18"/>
      <c r="K55" s="19"/>
    </row>
    <row r="56" spans="2:11" ht="18" customHeight="1" thickBot="1" x14ac:dyDescent="0.35">
      <c r="B56" s="7">
        <v>23</v>
      </c>
      <c r="C56" s="8"/>
      <c r="D56" s="8"/>
      <c r="E56" s="8"/>
      <c r="F56" s="8"/>
      <c r="G56" s="8"/>
      <c r="H56" s="114"/>
      <c r="I56" s="115"/>
      <c r="J56" s="18"/>
      <c r="K56" s="19"/>
    </row>
    <row r="57" spans="2:11" ht="18" customHeight="1" thickBot="1" x14ac:dyDescent="0.35">
      <c r="B57" s="3">
        <v>24</v>
      </c>
      <c r="C57" s="11"/>
      <c r="D57" s="11"/>
      <c r="E57" s="11"/>
      <c r="F57" s="11"/>
      <c r="G57" s="11"/>
      <c r="H57" s="116"/>
      <c r="I57" s="117"/>
      <c r="J57" s="20"/>
      <c r="K57" s="21"/>
    </row>
    <row r="58" spans="2:11" ht="7.5" customHeight="1" thickBot="1" x14ac:dyDescent="0.25"/>
    <row r="59" spans="2:11" ht="22.5" customHeight="1" thickBot="1" x14ac:dyDescent="0.25">
      <c r="B59" s="118" t="s">
        <v>28</v>
      </c>
      <c r="C59" s="119"/>
      <c r="D59" s="120"/>
      <c r="E59" s="118" t="s">
        <v>8</v>
      </c>
      <c r="F59" s="119"/>
      <c r="G59" s="120"/>
      <c r="H59" s="118" t="s">
        <v>29</v>
      </c>
      <c r="I59" s="119"/>
      <c r="J59" s="119"/>
      <c r="K59" s="120"/>
    </row>
    <row r="60" spans="2:11" ht="7.5" customHeight="1" thickBot="1" x14ac:dyDescent="0.25">
      <c r="B60" s="108"/>
      <c r="C60" s="108"/>
    </row>
    <row r="61" spans="2:11" ht="7.5" customHeight="1" thickTop="1" x14ac:dyDescent="0.2">
      <c r="B61" s="109"/>
      <c r="C61" s="110"/>
      <c r="D61" s="26"/>
      <c r="E61" s="27"/>
      <c r="F61" s="111"/>
      <c r="G61" s="112"/>
      <c r="H61" s="109"/>
      <c r="I61" s="110"/>
      <c r="J61" s="110"/>
      <c r="K61" s="113"/>
    </row>
    <row r="62" spans="2:11" ht="17.25" x14ac:dyDescent="0.35">
      <c r="B62" s="100">
        <f>SUM(B63:C65)</f>
        <v>0</v>
      </c>
      <c r="C62" s="101"/>
      <c r="D62" s="28" t="s">
        <v>30</v>
      </c>
      <c r="E62" s="100" t="s">
        <v>31</v>
      </c>
      <c r="F62" s="101"/>
      <c r="G62" s="102"/>
      <c r="H62" s="89"/>
      <c r="I62" s="90"/>
      <c r="J62" s="90"/>
      <c r="K62" s="91"/>
    </row>
    <row r="63" spans="2:11" ht="17.25" x14ac:dyDescent="0.35">
      <c r="B63" s="85">
        <f>SUMPRODUCT((C6:C30="Buch")*(F6:F30="gelesen"))</f>
        <v>0</v>
      </c>
      <c r="C63" s="86"/>
      <c r="D63" s="34" t="s">
        <v>32</v>
      </c>
      <c r="E63" s="32">
        <f>COUNTIF(I6:I30,1)</f>
        <v>0</v>
      </c>
      <c r="F63" s="87" t="s">
        <v>33</v>
      </c>
      <c r="G63" s="88"/>
      <c r="H63" s="89"/>
      <c r="I63" s="90"/>
      <c r="J63" s="90"/>
      <c r="K63" s="91"/>
    </row>
    <row r="64" spans="2:11" ht="17.25" x14ac:dyDescent="0.35">
      <c r="B64" s="85">
        <f>SUMPRODUCT((C6:C30="eBook")*(F6:F30="gelesen"))</f>
        <v>0</v>
      </c>
      <c r="C64" s="86"/>
      <c r="D64" s="34" t="s">
        <v>34</v>
      </c>
      <c r="E64" s="32">
        <f>COUNTIF(I6:I30,"1,5")</f>
        <v>0</v>
      </c>
      <c r="F64" s="87" t="s">
        <v>35</v>
      </c>
      <c r="G64" s="88"/>
      <c r="H64" s="89"/>
      <c r="I64" s="90"/>
      <c r="J64" s="90"/>
      <c r="K64" s="91"/>
    </row>
    <row r="65" spans="2:11" ht="17.25" x14ac:dyDescent="0.35">
      <c r="B65" s="85">
        <f>SUMPRODUCT((C6:C30="Hörbuch")*(F6:F30="gehört"))</f>
        <v>0</v>
      </c>
      <c r="C65" s="86"/>
      <c r="D65" s="34" t="s">
        <v>36</v>
      </c>
      <c r="E65" s="32">
        <f>COUNTIF(I6:I30,2)</f>
        <v>0</v>
      </c>
      <c r="F65" s="87" t="s">
        <v>37</v>
      </c>
      <c r="G65" s="88"/>
      <c r="H65" s="89"/>
      <c r="I65" s="90"/>
      <c r="J65" s="90"/>
      <c r="K65" s="91"/>
    </row>
    <row r="66" spans="2:11" ht="17.25" x14ac:dyDescent="0.35">
      <c r="B66" s="85"/>
      <c r="C66" s="86"/>
      <c r="D66" s="34"/>
      <c r="E66" s="32">
        <f>COUNTIF(I6:I30,"2,5")</f>
        <v>0</v>
      </c>
      <c r="F66" s="87" t="s">
        <v>38</v>
      </c>
      <c r="G66" s="88"/>
      <c r="H66" s="89"/>
      <c r="I66" s="90"/>
      <c r="J66" s="90"/>
      <c r="K66" s="91"/>
    </row>
    <row r="67" spans="2:11" ht="17.25" x14ac:dyDescent="0.35">
      <c r="B67" s="85">
        <f>COUNTIF(F6:F30,"abgebrochen")</f>
        <v>0</v>
      </c>
      <c r="C67" s="86"/>
      <c r="D67" s="34" t="s">
        <v>39</v>
      </c>
      <c r="E67" s="32">
        <f>COUNTIF(I6:I30,3)</f>
        <v>0</v>
      </c>
      <c r="F67" s="87" t="s">
        <v>40</v>
      </c>
      <c r="G67" s="88"/>
      <c r="H67" s="89"/>
      <c r="I67" s="90"/>
      <c r="J67" s="90"/>
      <c r="K67" s="91"/>
    </row>
    <row r="68" spans="2:11" ht="17.25" x14ac:dyDescent="0.35">
      <c r="B68" s="85">
        <f>COUNTIF(F6:F30,"am lesen")</f>
        <v>0</v>
      </c>
      <c r="C68" s="86"/>
      <c r="D68" s="34" t="s">
        <v>41</v>
      </c>
      <c r="E68" s="32">
        <f>COUNTIF(I6:I30,"3,5")</f>
        <v>0</v>
      </c>
      <c r="F68" s="87" t="s">
        <v>42</v>
      </c>
      <c r="G68" s="88"/>
      <c r="H68" s="89"/>
      <c r="I68" s="90"/>
      <c r="J68" s="90"/>
      <c r="K68" s="91"/>
    </row>
    <row r="69" spans="2:11" ht="17.25" x14ac:dyDescent="0.35">
      <c r="B69" s="85">
        <f>COUNTIF(F6:F30,"am hören")</f>
        <v>0</v>
      </c>
      <c r="C69" s="86"/>
      <c r="D69" s="34" t="s">
        <v>43</v>
      </c>
      <c r="E69" s="32">
        <f>COUNTIF(I6:I30,4)</f>
        <v>0</v>
      </c>
      <c r="F69" s="87" t="s">
        <v>44</v>
      </c>
      <c r="G69" s="88"/>
      <c r="H69" s="89"/>
      <c r="I69" s="90"/>
      <c r="J69" s="90"/>
      <c r="K69" s="91"/>
    </row>
    <row r="70" spans="2:11" ht="17.25" x14ac:dyDescent="0.35">
      <c r="B70" s="32"/>
      <c r="C70" s="33"/>
      <c r="D70" s="34"/>
      <c r="E70" s="32">
        <f>COUNTIF(I6:I30,4.5)</f>
        <v>0</v>
      </c>
      <c r="F70" s="87" t="s">
        <v>45</v>
      </c>
      <c r="G70" s="88"/>
      <c r="H70" s="89"/>
      <c r="I70" s="90"/>
      <c r="J70" s="90"/>
      <c r="K70" s="91"/>
    </row>
    <row r="71" spans="2:11" ht="17.25" x14ac:dyDescent="0.35">
      <c r="B71" s="103">
        <f>SUMIF(F6:F30,"gelesen",J6:J30)</f>
        <v>0</v>
      </c>
      <c r="C71" s="104"/>
      <c r="D71" s="34" t="s">
        <v>46</v>
      </c>
      <c r="E71" s="32">
        <f>COUNTIF(I8:I30,5)</f>
        <v>0</v>
      </c>
      <c r="F71" s="87" t="s">
        <v>47</v>
      </c>
      <c r="G71" s="88"/>
      <c r="H71" s="89"/>
      <c r="I71" s="90"/>
      <c r="J71" s="90"/>
      <c r="K71" s="91"/>
    </row>
    <row r="72" spans="2:11" ht="17.25" x14ac:dyDescent="0.35">
      <c r="B72" s="105">
        <f>B71/31</f>
        <v>0</v>
      </c>
      <c r="C72" s="106"/>
      <c r="D72" s="39" t="s">
        <v>48</v>
      </c>
      <c r="E72" s="32">
        <f>COUNTIF(I6:I30,5.5)</f>
        <v>0</v>
      </c>
      <c r="F72" s="87" t="s">
        <v>49</v>
      </c>
      <c r="G72" s="88"/>
      <c r="H72" s="89"/>
      <c r="I72" s="90"/>
      <c r="J72" s="90"/>
      <c r="K72" s="91"/>
    </row>
    <row r="73" spans="2:11" ht="17.25" x14ac:dyDescent="0.35">
      <c r="B73" s="85"/>
      <c r="C73" s="86"/>
      <c r="D73" s="39"/>
      <c r="E73" s="40"/>
      <c r="F73" s="86"/>
      <c r="G73" s="107"/>
      <c r="H73" s="89"/>
      <c r="I73" s="90"/>
      <c r="J73" s="90"/>
      <c r="K73" s="91"/>
    </row>
    <row r="74" spans="2:11" ht="17.25" x14ac:dyDescent="0.35">
      <c r="B74" s="103">
        <f ca="1">SUMIF(F6:F30,"gehört",K6:K29)</f>
        <v>0</v>
      </c>
      <c r="C74" s="104"/>
      <c r="D74" s="34" t="s">
        <v>50</v>
      </c>
      <c r="E74" s="100" t="s">
        <v>8</v>
      </c>
      <c r="F74" s="101"/>
      <c r="G74" s="102"/>
      <c r="H74" s="89"/>
      <c r="I74" s="90"/>
      <c r="J74" s="90"/>
      <c r="K74" s="91"/>
    </row>
    <row r="75" spans="2:11" ht="17.25" x14ac:dyDescent="0.35">
      <c r="B75" s="105">
        <f ca="1">B74/31</f>
        <v>0</v>
      </c>
      <c r="C75" s="106"/>
      <c r="D75" s="39" t="s">
        <v>51</v>
      </c>
      <c r="E75" s="37">
        <f>SUMIF(C6:C30,"Buch",I6:I30)</f>
        <v>0</v>
      </c>
      <c r="F75" s="87" t="s">
        <v>52</v>
      </c>
      <c r="G75" s="88"/>
      <c r="H75" s="89"/>
      <c r="I75" s="90"/>
      <c r="J75" s="90"/>
      <c r="K75" s="91"/>
    </row>
    <row r="76" spans="2:11" ht="17.25" x14ac:dyDescent="0.35">
      <c r="B76" s="85"/>
      <c r="C76" s="86"/>
      <c r="D76" s="34"/>
      <c r="E76" s="37">
        <f>SUMIF(C6:C30,"eBook",I6:I30)</f>
        <v>0</v>
      </c>
      <c r="F76" s="87" t="s">
        <v>53</v>
      </c>
      <c r="G76" s="88"/>
      <c r="H76" s="89"/>
      <c r="I76" s="90"/>
      <c r="J76" s="90"/>
      <c r="K76" s="91"/>
    </row>
    <row r="77" spans="2:11" ht="17.25" x14ac:dyDescent="0.35">
      <c r="B77" s="100">
        <f>COUNTA(D34:D57)</f>
        <v>0</v>
      </c>
      <c r="C77" s="101"/>
      <c r="D77" s="28" t="s">
        <v>54</v>
      </c>
      <c r="E77" s="37">
        <f>SUMIF(C6:C30,"Hörbuch",I6:I30)</f>
        <v>0</v>
      </c>
      <c r="F77" s="87" t="s">
        <v>55</v>
      </c>
      <c r="G77" s="88"/>
      <c r="H77" s="89"/>
      <c r="I77" s="90"/>
      <c r="J77" s="90"/>
      <c r="K77" s="91"/>
    </row>
    <row r="78" spans="2:11" ht="17.25" x14ac:dyDescent="0.35">
      <c r="B78" s="85">
        <f>COUNTIF(G34:G57,"Gekauft")</f>
        <v>0</v>
      </c>
      <c r="C78" s="86"/>
      <c r="D78" s="34" t="s">
        <v>56</v>
      </c>
      <c r="E78" s="32"/>
      <c r="F78" s="87"/>
      <c r="G78" s="88"/>
      <c r="H78" s="89"/>
      <c r="I78" s="90"/>
      <c r="J78" s="90"/>
      <c r="K78" s="91"/>
    </row>
    <row r="79" spans="2:11" ht="17.25" x14ac:dyDescent="0.35">
      <c r="B79" s="85">
        <f>COUNTIF(G34:G57,"Gekauft bei Amazon")</f>
        <v>0</v>
      </c>
      <c r="C79" s="86"/>
      <c r="D79" s="34" t="s">
        <v>87</v>
      </c>
      <c r="E79" s="32"/>
      <c r="F79" s="35"/>
      <c r="G79" s="36"/>
      <c r="H79" s="29"/>
      <c r="I79" s="30"/>
      <c r="J79" s="30"/>
      <c r="K79" s="31"/>
    </row>
    <row r="80" spans="2:11" ht="17.25" x14ac:dyDescent="0.35">
      <c r="B80" s="85">
        <f>COUNTIF(G34:G57,"Gekauft bei Thalia")</f>
        <v>0</v>
      </c>
      <c r="C80" s="86"/>
      <c r="D80" s="34" t="s">
        <v>88</v>
      </c>
      <c r="E80" s="100" t="s">
        <v>58</v>
      </c>
      <c r="F80" s="101"/>
      <c r="G80" s="102"/>
      <c r="H80" s="29"/>
      <c r="I80" s="30"/>
      <c r="J80" s="30"/>
      <c r="K80" s="31"/>
    </row>
    <row r="81" spans="2:11" ht="17.25" x14ac:dyDescent="0.35">
      <c r="B81" s="85">
        <f>COUNTIF(G34:G57,"Gekauft bei buecher.de")</f>
        <v>0</v>
      </c>
      <c r="C81" s="86"/>
      <c r="D81" s="34" t="s">
        <v>89</v>
      </c>
      <c r="E81" s="37" t="e">
        <f>E75/B63</f>
        <v>#DIV/0!</v>
      </c>
      <c r="F81" s="87" t="s">
        <v>52</v>
      </c>
      <c r="G81" s="88"/>
      <c r="H81" s="29"/>
      <c r="I81" s="30"/>
      <c r="J81" s="30"/>
      <c r="K81" s="31"/>
    </row>
    <row r="82" spans="2:11" ht="17.25" x14ac:dyDescent="0.35">
      <c r="B82" s="85">
        <f>COUNTIF(G34:G57,"Gekauft im lokalen Buchhandel")</f>
        <v>0</v>
      </c>
      <c r="C82" s="86"/>
      <c r="D82" s="34" t="s">
        <v>90</v>
      </c>
      <c r="E82" s="32" t="e">
        <f>E76/B64</f>
        <v>#DIV/0!</v>
      </c>
      <c r="F82" s="87" t="s">
        <v>53</v>
      </c>
      <c r="G82" s="88"/>
      <c r="H82" s="29"/>
      <c r="I82" s="30"/>
      <c r="J82" s="30"/>
      <c r="K82" s="31"/>
    </row>
    <row r="83" spans="2:11" ht="17.25" x14ac:dyDescent="0.35">
      <c r="B83" s="85">
        <f>COUNTIF(G34:G57,"Gekauft bei Arvelle")</f>
        <v>0</v>
      </c>
      <c r="C83" s="86"/>
      <c r="D83" s="34" t="s">
        <v>91</v>
      </c>
      <c r="E83" s="37" t="e">
        <f>E77/B65</f>
        <v>#DIV/0!</v>
      </c>
      <c r="F83" s="87" t="s">
        <v>55</v>
      </c>
      <c r="G83" s="88"/>
      <c r="H83" s="29"/>
      <c r="I83" s="30"/>
      <c r="J83" s="30"/>
      <c r="K83" s="31"/>
    </row>
    <row r="84" spans="2:11" ht="17.25" x14ac:dyDescent="0.35">
      <c r="B84" s="85">
        <f>COUNTIF(G34:G57,"Gekauft bei Rebuy")</f>
        <v>0</v>
      </c>
      <c r="C84" s="86"/>
      <c r="D84" s="34" t="s">
        <v>92</v>
      </c>
      <c r="E84" s="32"/>
      <c r="F84" s="35"/>
      <c r="G84" s="36"/>
      <c r="H84" s="29"/>
      <c r="I84" s="30"/>
      <c r="J84" s="30"/>
      <c r="K84" s="31"/>
    </row>
    <row r="85" spans="2:11" ht="17.25" x14ac:dyDescent="0.35">
      <c r="B85" s="85">
        <f>COUNTIF(G34:G57,"Gekauft bei Medimops")</f>
        <v>0</v>
      </c>
      <c r="C85" s="86"/>
      <c r="D85" s="34" t="s">
        <v>93</v>
      </c>
      <c r="E85" s="32"/>
      <c r="F85" s="35"/>
      <c r="G85" s="36"/>
      <c r="H85" s="29"/>
      <c r="I85" s="30"/>
      <c r="J85" s="30"/>
      <c r="K85" s="31"/>
    </row>
    <row r="86" spans="2:11" ht="17.25" x14ac:dyDescent="0.35">
      <c r="B86" s="85">
        <f>COUNTIF(G34:G57,"Gekauft in einem anderen Geschäft")</f>
        <v>0</v>
      </c>
      <c r="C86" s="86"/>
      <c r="D86" s="34" t="s">
        <v>94</v>
      </c>
      <c r="E86" s="32"/>
      <c r="F86" s="35"/>
      <c r="G86" s="36"/>
      <c r="H86" s="29"/>
      <c r="I86" s="30"/>
      <c r="J86" s="30"/>
      <c r="K86" s="31"/>
    </row>
    <row r="87" spans="2:11" ht="17.25" x14ac:dyDescent="0.35">
      <c r="B87" s="85">
        <f>COUNTIF(G34:G57,"Geliehen")</f>
        <v>0</v>
      </c>
      <c r="C87" s="86"/>
      <c r="D87" s="34" t="s">
        <v>57</v>
      </c>
      <c r="E87" s="100"/>
      <c r="F87" s="101"/>
      <c r="G87" s="102"/>
      <c r="H87" s="89"/>
      <c r="I87" s="90"/>
      <c r="J87" s="90"/>
      <c r="K87" s="91"/>
    </row>
    <row r="88" spans="2:11" ht="17.25" x14ac:dyDescent="0.35">
      <c r="B88" s="85">
        <f>COUNTIF(G34:G57,"Geschenk")</f>
        <v>0</v>
      </c>
      <c r="C88" s="86"/>
      <c r="D88" s="34" t="s">
        <v>59</v>
      </c>
      <c r="E88" s="37"/>
      <c r="F88" s="87"/>
      <c r="G88" s="88"/>
      <c r="H88" s="89"/>
      <c r="I88" s="90"/>
      <c r="J88" s="90"/>
      <c r="K88" s="91"/>
    </row>
    <row r="89" spans="2:11" ht="17.25" x14ac:dyDescent="0.35">
      <c r="B89" s="85">
        <f>COUNTIF(G34:G57,"Reziexemplar")</f>
        <v>0</v>
      </c>
      <c r="C89" s="86"/>
      <c r="D89" s="34" t="s">
        <v>60</v>
      </c>
      <c r="E89" s="32"/>
      <c r="F89" s="87"/>
      <c r="G89" s="88"/>
      <c r="H89" s="89"/>
      <c r="I89" s="90"/>
      <c r="J89" s="90"/>
      <c r="K89" s="91"/>
    </row>
    <row r="90" spans="2:11" ht="17.25" x14ac:dyDescent="0.35">
      <c r="B90" s="85">
        <f>COUNTIF(G34:G57,"Getauscht")</f>
        <v>0</v>
      </c>
      <c r="C90" s="86"/>
      <c r="D90" s="34" t="s">
        <v>61</v>
      </c>
      <c r="E90" s="37"/>
      <c r="F90" s="87"/>
      <c r="G90" s="88"/>
      <c r="H90" s="89"/>
      <c r="I90" s="90"/>
      <c r="J90" s="90"/>
      <c r="K90" s="91"/>
    </row>
    <row r="91" spans="2:11" ht="17.25" x14ac:dyDescent="0.35">
      <c r="B91" s="32"/>
      <c r="C91" s="33"/>
      <c r="D91" s="34"/>
      <c r="E91" s="37"/>
      <c r="F91" s="35"/>
      <c r="G91" s="36"/>
      <c r="H91" s="29"/>
      <c r="I91" s="30"/>
      <c r="J91" s="30"/>
      <c r="K91" s="31"/>
    </row>
    <row r="92" spans="2:11" ht="17.25" x14ac:dyDescent="0.35">
      <c r="B92" s="92">
        <f>SUM(J34:J57)</f>
        <v>0</v>
      </c>
      <c r="C92" s="93"/>
      <c r="D92" s="28" t="s">
        <v>62</v>
      </c>
      <c r="E92" s="32"/>
      <c r="F92" s="87"/>
      <c r="G92" s="88"/>
      <c r="H92" s="41"/>
      <c r="I92" s="42"/>
      <c r="J92" s="94" t="s">
        <v>63</v>
      </c>
      <c r="K92" s="95"/>
    </row>
    <row r="93" spans="2:11" ht="7.5" customHeight="1" thickBot="1" x14ac:dyDescent="0.4">
      <c r="B93" s="96"/>
      <c r="C93" s="97"/>
      <c r="D93" s="43"/>
      <c r="E93" s="44"/>
      <c r="F93" s="97"/>
      <c r="G93" s="98"/>
      <c r="H93" s="78"/>
      <c r="I93" s="79"/>
      <c r="J93" s="79"/>
      <c r="K93" s="80"/>
    </row>
    <row r="94" spans="2:11" ht="18.75" thickTop="1" thickBot="1" x14ac:dyDescent="0.4">
      <c r="B94" s="81"/>
      <c r="C94" s="81"/>
      <c r="D94" s="22"/>
      <c r="E94" s="22"/>
      <c r="F94" s="22"/>
      <c r="G94" s="22"/>
      <c r="H94" s="22"/>
      <c r="I94" s="22"/>
      <c r="J94" s="22"/>
      <c r="K94" s="22"/>
    </row>
    <row r="95" spans="2:11" ht="18.75" thickTop="1" thickBot="1" x14ac:dyDescent="0.4">
      <c r="B95" s="128" t="s">
        <v>98</v>
      </c>
      <c r="C95" s="82"/>
      <c r="D95" s="83"/>
      <c r="E95" s="22"/>
      <c r="F95" s="22"/>
      <c r="G95" s="22"/>
      <c r="H95" s="22"/>
      <c r="I95" s="22"/>
      <c r="J95" s="22"/>
      <c r="K95" s="22"/>
    </row>
    <row r="96" spans="2:11" ht="18" thickTop="1" x14ac:dyDescent="0.35">
      <c r="B96" s="84"/>
      <c r="C96" s="84"/>
      <c r="D96" s="22"/>
      <c r="E96" s="22"/>
      <c r="F96" s="22"/>
      <c r="G96" s="22"/>
      <c r="H96" s="22"/>
      <c r="I96" s="22"/>
      <c r="J96" s="22"/>
      <c r="K96" s="22"/>
    </row>
    <row r="97" spans="2:11" ht="17.25" x14ac:dyDescent="0.35">
      <c r="B97" s="99"/>
      <c r="C97" s="99"/>
      <c r="D97" s="22"/>
      <c r="E97" s="22"/>
      <c r="F97" s="22"/>
      <c r="G97" s="22"/>
      <c r="H97" s="22"/>
      <c r="I97" s="22"/>
      <c r="J97" s="22"/>
      <c r="K97" s="22"/>
    </row>
    <row r="98" spans="2:11" ht="17.25" x14ac:dyDescent="0.35">
      <c r="B98" s="99"/>
      <c r="C98" s="99"/>
      <c r="D98" s="22"/>
      <c r="E98" s="22"/>
      <c r="F98" s="22"/>
      <c r="G98" s="22"/>
      <c r="H98" s="22"/>
      <c r="I98" s="22"/>
      <c r="J98" s="22"/>
      <c r="K98" s="22"/>
    </row>
    <row r="99" spans="2:11" ht="17.25" x14ac:dyDescent="0.35">
      <c r="B99" s="99"/>
      <c r="C99" s="99"/>
      <c r="D99" s="22"/>
      <c r="E99" s="22"/>
      <c r="F99" s="22"/>
      <c r="G99" s="22"/>
      <c r="H99" s="22"/>
      <c r="I99" s="22"/>
      <c r="J99" s="22"/>
      <c r="K99" s="22"/>
    </row>
    <row r="100" spans="2:11" ht="14.25" x14ac:dyDescent="0.3">
      <c r="B100" s="76"/>
      <c r="C100" s="76"/>
      <c r="D100" s="23"/>
      <c r="E100" s="23"/>
      <c r="F100" s="23"/>
      <c r="G100" s="23"/>
      <c r="H100" s="23"/>
      <c r="I100" s="23"/>
      <c r="J100" s="23"/>
      <c r="K100" s="23"/>
    </row>
    <row r="101" spans="2:11" ht="14.25" x14ac:dyDescent="0.3">
      <c r="B101" s="76"/>
      <c r="C101" s="76"/>
      <c r="D101" s="23"/>
      <c r="E101" s="23"/>
      <c r="F101" s="23"/>
      <c r="G101" s="23"/>
      <c r="H101" s="23"/>
      <c r="I101" s="23"/>
      <c r="J101" s="23"/>
      <c r="K101" s="23"/>
    </row>
    <row r="102" spans="2:11" ht="14.25" x14ac:dyDescent="0.3">
      <c r="B102" s="76"/>
      <c r="C102" s="76"/>
      <c r="D102" s="23"/>
      <c r="E102" s="23"/>
      <c r="F102" s="23"/>
      <c r="G102" s="23"/>
      <c r="H102" s="23"/>
      <c r="I102" s="23"/>
      <c r="J102" s="23"/>
      <c r="K102" s="23"/>
    </row>
    <row r="103" spans="2:11" ht="14.25" x14ac:dyDescent="0.3">
      <c r="B103" s="76"/>
      <c r="C103" s="76"/>
      <c r="D103" s="23"/>
      <c r="E103" s="23"/>
      <c r="F103" s="23"/>
      <c r="G103" s="23"/>
      <c r="H103" s="23"/>
      <c r="I103" s="23"/>
      <c r="J103" s="23"/>
      <c r="K103" s="23"/>
    </row>
    <row r="104" spans="2:11" ht="14.25" x14ac:dyDescent="0.3">
      <c r="B104" s="76"/>
      <c r="C104" s="76"/>
      <c r="D104" s="23"/>
      <c r="E104" s="23"/>
      <c r="F104" s="23"/>
      <c r="G104" s="23"/>
      <c r="H104" s="23"/>
      <c r="I104" s="23"/>
      <c r="J104" s="23"/>
      <c r="K104" s="23"/>
    </row>
    <row r="105" spans="2:11" ht="14.25" x14ac:dyDescent="0.3">
      <c r="B105" s="76"/>
      <c r="C105" s="76"/>
      <c r="D105" s="23"/>
      <c r="E105" s="23"/>
      <c r="F105" s="23"/>
      <c r="G105" s="23"/>
      <c r="H105" s="23"/>
      <c r="I105" s="23"/>
      <c r="J105" s="23"/>
      <c r="K105" s="23"/>
    </row>
    <row r="106" spans="2:11" ht="14.25" x14ac:dyDescent="0.3">
      <c r="B106" s="76"/>
      <c r="C106" s="76"/>
      <c r="D106" s="23"/>
      <c r="E106" s="23"/>
      <c r="F106" s="23"/>
      <c r="G106" s="23"/>
      <c r="H106" s="23"/>
      <c r="I106" s="23"/>
      <c r="J106" s="23"/>
      <c r="K106" s="23"/>
    </row>
    <row r="107" spans="2:11" ht="14.25" x14ac:dyDescent="0.3">
      <c r="B107" s="76"/>
      <c r="C107" s="76"/>
      <c r="D107" s="23"/>
      <c r="E107" s="23"/>
      <c r="F107" s="23"/>
      <c r="G107" s="23"/>
      <c r="H107" s="23"/>
      <c r="I107" s="23"/>
      <c r="J107" s="23"/>
      <c r="K107" s="23"/>
    </row>
    <row r="108" spans="2:11" ht="14.25" x14ac:dyDescent="0.3">
      <c r="B108" s="76"/>
      <c r="C108" s="76"/>
      <c r="D108" s="23"/>
      <c r="E108" s="23"/>
      <c r="F108" s="23"/>
      <c r="G108" s="23"/>
      <c r="H108" s="23"/>
      <c r="I108" s="23"/>
      <c r="J108" s="23"/>
      <c r="K108" s="23"/>
    </row>
    <row r="109" spans="2:11" x14ac:dyDescent="0.2">
      <c r="B109" s="77"/>
      <c r="C109" s="77"/>
    </row>
    <row r="110" spans="2:11" x14ac:dyDescent="0.2">
      <c r="B110" s="77"/>
      <c r="C110" s="77"/>
    </row>
    <row r="111" spans="2:11" x14ac:dyDescent="0.2">
      <c r="B111" s="77"/>
      <c r="C111" s="77"/>
    </row>
    <row r="112" spans="2:11" x14ac:dyDescent="0.2">
      <c r="B112" s="77"/>
      <c r="C112" s="77"/>
    </row>
    <row r="113" spans="2:3" x14ac:dyDescent="0.2">
      <c r="B113" s="77"/>
      <c r="C113" s="77"/>
    </row>
    <row r="114" spans="2:3" x14ac:dyDescent="0.2">
      <c r="B114" s="77"/>
      <c r="C114" s="77"/>
    </row>
    <row r="115" spans="2:3" x14ac:dyDescent="0.2">
      <c r="B115" s="77"/>
      <c r="C115" s="77"/>
    </row>
    <row r="116" spans="2:3" x14ac:dyDescent="0.2">
      <c r="B116" s="77"/>
      <c r="C116" s="77"/>
    </row>
    <row r="117" spans="2:3" x14ac:dyDescent="0.2">
      <c r="B117" s="77"/>
      <c r="C117" s="77"/>
    </row>
    <row r="118" spans="2:3" x14ac:dyDescent="0.2">
      <c r="B118" s="77"/>
      <c r="C118" s="77"/>
    </row>
    <row r="119" spans="2:3" x14ac:dyDescent="0.2">
      <c r="B119" s="77"/>
      <c r="C119" s="77"/>
    </row>
    <row r="120" spans="2:3" x14ac:dyDescent="0.2">
      <c r="B120" s="77"/>
      <c r="C120" s="77"/>
    </row>
    <row r="121" spans="2:3" x14ac:dyDescent="0.2">
      <c r="B121" s="77"/>
      <c r="C121" s="77"/>
    </row>
    <row r="122" spans="2:3" x14ac:dyDescent="0.2">
      <c r="B122" s="77"/>
      <c r="C122" s="77"/>
    </row>
    <row r="123" spans="2:3" x14ac:dyDescent="0.2">
      <c r="B123" s="77"/>
      <c r="C123" s="77"/>
    </row>
    <row r="124" spans="2:3" x14ac:dyDescent="0.2">
      <c r="B124" s="77"/>
      <c r="C124" s="77"/>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algorithmName="SHA-512" hashValue="rxsCWfpXRJuIFIqSljRKNQ5CJf5/QDCnd2xZ54Qo5GB/xipu1NcmAk20F2r1FmUUWMt+BXbQ+dDtxaHgpYEhPw==" saltValue="2Gnqkn9n6Wyp6gG/W4bYow==" spinCount="100000" sheet="1" objects="1" scenarios="1" insertRows="0"/>
  <protectedRanges>
    <protectedRange sqref="H62:K91" name="Notizen"/>
    <protectedRange sqref="B34:K57" name="Neu im Bücherregal"/>
    <protectedRange sqref="B6:K30" name="Gelesene und gehörte Bücher"/>
  </protectedRanges>
  <mergeCells count="146">
    <mergeCell ref="H36:I36"/>
    <mergeCell ref="H37:I37"/>
    <mergeCell ref="B2:K2"/>
    <mergeCell ref="B4:K4"/>
    <mergeCell ref="B32:K32"/>
    <mergeCell ref="H33:I33"/>
    <mergeCell ref="H34:I34"/>
    <mergeCell ref="H35:I35"/>
    <mergeCell ref="H38:I38"/>
    <mergeCell ref="H39:I39"/>
    <mergeCell ref="H40:I40"/>
    <mergeCell ref="H41:I41"/>
    <mergeCell ref="H52:I52"/>
    <mergeCell ref="H53:I53"/>
    <mergeCell ref="H42:I42"/>
    <mergeCell ref="H43:I43"/>
    <mergeCell ref="H44:I44"/>
    <mergeCell ref="H45:I45"/>
    <mergeCell ref="H46:I46"/>
    <mergeCell ref="H47:I47"/>
    <mergeCell ref="H48:I48"/>
    <mergeCell ref="H49:I49"/>
    <mergeCell ref="H54:I54"/>
    <mergeCell ref="H55:I55"/>
    <mergeCell ref="H56:I56"/>
    <mergeCell ref="H57:I57"/>
    <mergeCell ref="B59:D59"/>
    <mergeCell ref="E59:G59"/>
    <mergeCell ref="H59:K59"/>
    <mergeCell ref="H50:I50"/>
    <mergeCell ref="H51:I51"/>
    <mergeCell ref="B63:C63"/>
    <mergeCell ref="F63:G63"/>
    <mergeCell ref="H63:K63"/>
    <mergeCell ref="B64:C64"/>
    <mergeCell ref="F64:G64"/>
    <mergeCell ref="H64:K64"/>
    <mergeCell ref="B60:C60"/>
    <mergeCell ref="B61:C61"/>
    <mergeCell ref="F61:G61"/>
    <mergeCell ref="H61:K61"/>
    <mergeCell ref="B62:C62"/>
    <mergeCell ref="E62:G62"/>
    <mergeCell ref="H62:K62"/>
    <mergeCell ref="B67:C67"/>
    <mergeCell ref="F67:G67"/>
    <mergeCell ref="H67:K67"/>
    <mergeCell ref="B68:C68"/>
    <mergeCell ref="F68:G68"/>
    <mergeCell ref="H68:K68"/>
    <mergeCell ref="B65:C65"/>
    <mergeCell ref="F65:G65"/>
    <mergeCell ref="H65:K65"/>
    <mergeCell ref="B66:C66"/>
    <mergeCell ref="F66:G66"/>
    <mergeCell ref="H66:K66"/>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76:C76"/>
    <mergeCell ref="F76:G76"/>
    <mergeCell ref="H76:K76"/>
    <mergeCell ref="B77:C77"/>
    <mergeCell ref="F77:G77"/>
    <mergeCell ref="H77:K77"/>
    <mergeCell ref="B74:C74"/>
    <mergeCell ref="E74:G74"/>
    <mergeCell ref="H74:K74"/>
    <mergeCell ref="B75:C75"/>
    <mergeCell ref="F75:G75"/>
    <mergeCell ref="H75:K75"/>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3:C103"/>
    <mergeCell ref="B104:C104"/>
    <mergeCell ref="B105:C105"/>
    <mergeCell ref="B106:C106"/>
    <mergeCell ref="B107:C107"/>
    <mergeCell ref="B108:C108"/>
    <mergeCell ref="B109:C109"/>
    <mergeCell ref="B110:C110"/>
    <mergeCell ref="B101:C101"/>
    <mergeCell ref="B102:C102"/>
  </mergeCells>
  <phoneticPr fontId="11" type="noConversion"/>
  <dataValidations count="7">
    <dataValidation type="list" allowBlank="1" showInputMessage="1" showErrorMessage="1" sqref="K34:K57" xr:uid="{00000000-0002-0000-0A00-000000000000}">
      <formula1>$K$342:$K$348</formula1>
    </dataValidation>
    <dataValidation type="list" showInputMessage="1" showErrorMessage="1" sqref="G34:G57" xr:uid="{00000000-0002-0000-0A00-000001000000}">
      <formula1>$G$342:$G$355</formula1>
    </dataValidation>
    <dataValidation type="list" showInputMessage="1" showErrorMessage="1" sqref="F34:F57" xr:uid="{00000000-0002-0000-0A00-000002000000}">
      <formula1>$F$342:$F$347</formula1>
    </dataValidation>
    <dataValidation type="list" allowBlank="1" showInputMessage="1" showErrorMessage="1" sqref="C34:C57" xr:uid="{00000000-0002-0000-0A00-000003000000}">
      <formula1>$C$342:$C$345</formula1>
    </dataValidation>
    <dataValidation type="list" showInputMessage="1" showErrorMessage="1" sqref="I6:I30" xr:uid="{00000000-0002-0000-0A00-000004000000}">
      <formula1>$I$342:$I$352</formula1>
    </dataValidation>
    <dataValidation type="list" allowBlank="1" showInputMessage="1" showErrorMessage="1" sqref="F6:F30" xr:uid="{00000000-0002-0000-0A00-000005000000}">
      <formula1>$F$342:$F$347</formula1>
    </dataValidation>
    <dataValidation type="list" showInputMessage="1" showErrorMessage="1" promptTitle="Buchart" sqref="C6:C30" xr:uid="{00000000-0002-0000-0A00-00000600000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dimension ref="B1:K378"/>
  <sheetViews>
    <sheetView zoomScaleNormal="100" workbookViewId="0">
      <selection activeCell="B2" sqref="B2:K2"/>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118" t="s">
        <v>110</v>
      </c>
      <c r="C2" s="119"/>
      <c r="D2" s="119"/>
      <c r="E2" s="119"/>
      <c r="F2" s="119"/>
      <c r="G2" s="119"/>
      <c r="H2" s="119"/>
      <c r="I2" s="119"/>
      <c r="J2" s="119"/>
      <c r="K2" s="120"/>
    </row>
    <row r="3" spans="2:11" ht="13.5" thickBot="1" x14ac:dyDescent="0.25"/>
    <row r="4" spans="2:11" ht="22.5" customHeight="1" thickBot="1" x14ac:dyDescent="0.6">
      <c r="B4" s="121" t="s">
        <v>0</v>
      </c>
      <c r="C4" s="122"/>
      <c r="D4" s="122"/>
      <c r="E4" s="122"/>
      <c r="F4" s="122"/>
      <c r="G4" s="122"/>
      <c r="H4" s="122"/>
      <c r="I4" s="122"/>
      <c r="J4" s="122"/>
      <c r="K4" s="123"/>
    </row>
    <row r="5" spans="2:11" ht="18"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121" t="s">
        <v>72</v>
      </c>
      <c r="C32" s="122"/>
      <c r="D32" s="122"/>
      <c r="E32" s="122"/>
      <c r="F32" s="122"/>
      <c r="G32" s="122"/>
      <c r="H32" s="122"/>
      <c r="I32" s="122"/>
      <c r="J32" s="122"/>
      <c r="K32" s="123"/>
    </row>
    <row r="33" spans="2:11" ht="18" customHeight="1" thickBot="1" x14ac:dyDescent="0.4">
      <c r="B33" s="13" t="s">
        <v>1</v>
      </c>
      <c r="C33" s="1" t="s">
        <v>2</v>
      </c>
      <c r="D33" s="1" t="s">
        <v>3</v>
      </c>
      <c r="E33" s="1" t="s">
        <v>4</v>
      </c>
      <c r="F33" s="1" t="s">
        <v>18</v>
      </c>
      <c r="G33" s="1" t="s">
        <v>19</v>
      </c>
      <c r="H33" s="124" t="s">
        <v>20</v>
      </c>
      <c r="I33" s="125"/>
      <c r="J33" s="14" t="s">
        <v>21</v>
      </c>
      <c r="K33" s="15" t="s">
        <v>22</v>
      </c>
    </row>
    <row r="34" spans="2:11" ht="18" customHeight="1" thickBot="1" x14ac:dyDescent="0.35">
      <c r="B34" s="7">
        <v>1</v>
      </c>
      <c r="C34" s="8"/>
      <c r="D34" s="8"/>
      <c r="E34" s="8"/>
      <c r="F34" s="8"/>
      <c r="G34" s="8"/>
      <c r="H34" s="126"/>
      <c r="I34" s="127"/>
      <c r="J34" s="16"/>
      <c r="K34" s="17"/>
    </row>
    <row r="35" spans="2:11" ht="18" customHeight="1" thickBot="1" x14ac:dyDescent="0.35">
      <c r="B35" s="7">
        <v>2</v>
      </c>
      <c r="C35" s="8"/>
      <c r="D35" s="8"/>
      <c r="E35" s="8"/>
      <c r="F35" s="8"/>
      <c r="G35" s="8"/>
      <c r="H35" s="114"/>
      <c r="I35" s="115"/>
      <c r="J35" s="18"/>
      <c r="K35" s="19"/>
    </row>
    <row r="36" spans="2:11" ht="18" customHeight="1" thickBot="1" x14ac:dyDescent="0.35">
      <c r="B36" s="7">
        <v>3</v>
      </c>
      <c r="C36" s="8"/>
      <c r="D36" s="8"/>
      <c r="E36" s="8"/>
      <c r="F36" s="8"/>
      <c r="G36" s="8"/>
      <c r="H36" s="114"/>
      <c r="I36" s="115"/>
      <c r="J36" s="18"/>
      <c r="K36" s="19"/>
    </row>
    <row r="37" spans="2:11" ht="18" customHeight="1" thickBot="1" x14ac:dyDescent="0.35">
      <c r="B37" s="7">
        <v>4</v>
      </c>
      <c r="C37" s="8"/>
      <c r="D37" s="8"/>
      <c r="E37" s="8"/>
      <c r="F37" s="8"/>
      <c r="G37" s="8"/>
      <c r="H37" s="114"/>
      <c r="I37" s="115"/>
      <c r="J37" s="18"/>
      <c r="K37" s="19"/>
    </row>
    <row r="38" spans="2:11" ht="18" customHeight="1" thickBot="1" x14ac:dyDescent="0.35">
      <c r="B38" s="7">
        <v>5</v>
      </c>
      <c r="C38" s="8"/>
      <c r="D38" s="8"/>
      <c r="E38" s="8"/>
      <c r="F38" s="8"/>
      <c r="G38" s="8"/>
      <c r="H38" s="114"/>
      <c r="I38" s="115"/>
      <c r="J38" s="18"/>
      <c r="K38" s="19"/>
    </row>
    <row r="39" spans="2:11" ht="18" customHeight="1" thickBot="1" x14ac:dyDescent="0.35">
      <c r="B39" s="7">
        <v>6</v>
      </c>
      <c r="C39" s="8"/>
      <c r="D39" s="8"/>
      <c r="E39" s="8"/>
      <c r="F39" s="8"/>
      <c r="G39" s="8"/>
      <c r="H39" s="114"/>
      <c r="I39" s="115"/>
      <c r="J39" s="18"/>
      <c r="K39" s="19"/>
    </row>
    <row r="40" spans="2:11" ht="18" customHeight="1" thickBot="1" x14ac:dyDescent="0.35">
      <c r="B40" s="7">
        <v>7</v>
      </c>
      <c r="C40" s="8"/>
      <c r="D40" s="8"/>
      <c r="E40" s="8"/>
      <c r="F40" s="8"/>
      <c r="G40" s="8"/>
      <c r="H40" s="114"/>
      <c r="I40" s="115"/>
      <c r="J40" s="18"/>
      <c r="K40" s="19"/>
    </row>
    <row r="41" spans="2:11" ht="18" customHeight="1" thickBot="1" x14ac:dyDescent="0.35">
      <c r="B41" s="7">
        <v>8</v>
      </c>
      <c r="C41" s="8"/>
      <c r="D41" s="8"/>
      <c r="E41" s="8"/>
      <c r="F41" s="8"/>
      <c r="G41" s="8"/>
      <c r="H41" s="114"/>
      <c r="I41" s="115"/>
      <c r="J41" s="18"/>
      <c r="K41" s="19"/>
    </row>
    <row r="42" spans="2:11" ht="18" customHeight="1" thickBot="1" x14ac:dyDescent="0.35">
      <c r="B42" s="7">
        <v>9</v>
      </c>
      <c r="C42" s="8"/>
      <c r="D42" s="8"/>
      <c r="E42" s="8"/>
      <c r="F42" s="8"/>
      <c r="G42" s="8"/>
      <c r="H42" s="114"/>
      <c r="I42" s="115"/>
      <c r="J42" s="18"/>
      <c r="K42" s="19"/>
    </row>
    <row r="43" spans="2:11" ht="18" customHeight="1" thickBot="1" x14ac:dyDescent="0.35">
      <c r="B43" s="7">
        <v>10</v>
      </c>
      <c r="C43" s="8"/>
      <c r="D43" s="8"/>
      <c r="E43" s="8"/>
      <c r="F43" s="8"/>
      <c r="G43" s="8"/>
      <c r="H43" s="114"/>
      <c r="I43" s="115"/>
      <c r="J43" s="18"/>
      <c r="K43" s="19"/>
    </row>
    <row r="44" spans="2:11" ht="18" customHeight="1" thickBot="1" x14ac:dyDescent="0.35">
      <c r="B44" s="7">
        <v>11</v>
      </c>
      <c r="C44" s="8"/>
      <c r="D44" s="8"/>
      <c r="E44" s="8"/>
      <c r="F44" s="8"/>
      <c r="G44" s="8"/>
      <c r="H44" s="114"/>
      <c r="I44" s="115"/>
      <c r="J44" s="18"/>
      <c r="K44" s="19"/>
    </row>
    <row r="45" spans="2:11" ht="18" customHeight="1" thickBot="1" x14ac:dyDescent="0.35">
      <c r="B45" s="7">
        <v>12</v>
      </c>
      <c r="C45" s="8"/>
      <c r="D45" s="8"/>
      <c r="E45" s="8"/>
      <c r="F45" s="8"/>
      <c r="G45" s="8"/>
      <c r="H45" s="114"/>
      <c r="I45" s="115"/>
      <c r="J45" s="18"/>
      <c r="K45" s="19"/>
    </row>
    <row r="46" spans="2:11" ht="18" customHeight="1" thickBot="1" x14ac:dyDescent="0.35">
      <c r="B46" s="7">
        <v>13</v>
      </c>
      <c r="C46" s="8"/>
      <c r="D46" s="8"/>
      <c r="E46" s="8"/>
      <c r="F46" s="8"/>
      <c r="G46" s="8"/>
      <c r="H46" s="114"/>
      <c r="I46" s="115"/>
      <c r="J46" s="18"/>
      <c r="K46" s="19"/>
    </row>
    <row r="47" spans="2:11" ht="18" customHeight="1" thickBot="1" x14ac:dyDescent="0.35">
      <c r="B47" s="7">
        <v>14</v>
      </c>
      <c r="C47" s="8"/>
      <c r="D47" s="8"/>
      <c r="E47" s="8"/>
      <c r="F47" s="8"/>
      <c r="G47" s="8"/>
      <c r="H47" s="114"/>
      <c r="I47" s="115"/>
      <c r="J47" s="18"/>
      <c r="K47" s="19"/>
    </row>
    <row r="48" spans="2:11" ht="18" customHeight="1" thickBot="1" x14ac:dyDescent="0.35">
      <c r="B48" s="7">
        <v>15</v>
      </c>
      <c r="C48" s="8"/>
      <c r="D48" s="8"/>
      <c r="E48" s="8"/>
      <c r="F48" s="8"/>
      <c r="G48" s="8"/>
      <c r="H48" s="114"/>
      <c r="I48" s="115"/>
      <c r="J48" s="18"/>
      <c r="K48" s="19"/>
    </row>
    <row r="49" spans="2:11" ht="18" customHeight="1" thickBot="1" x14ac:dyDescent="0.35">
      <c r="B49" s="7">
        <v>16</v>
      </c>
      <c r="C49" s="8"/>
      <c r="D49" s="8"/>
      <c r="E49" s="8"/>
      <c r="F49" s="8"/>
      <c r="G49" s="8"/>
      <c r="H49" s="114"/>
      <c r="I49" s="115"/>
      <c r="J49" s="18"/>
      <c r="K49" s="19"/>
    </row>
    <row r="50" spans="2:11" ht="18" customHeight="1" thickBot="1" x14ac:dyDescent="0.35">
      <c r="B50" s="7">
        <v>17</v>
      </c>
      <c r="C50" s="8"/>
      <c r="D50" s="8"/>
      <c r="E50" s="8"/>
      <c r="F50" s="8"/>
      <c r="G50" s="8"/>
      <c r="H50" s="114"/>
      <c r="I50" s="115"/>
      <c r="J50" s="18"/>
      <c r="K50" s="19"/>
    </row>
    <row r="51" spans="2:11" ht="18" customHeight="1" thickBot="1" x14ac:dyDescent="0.35">
      <c r="B51" s="7">
        <v>18</v>
      </c>
      <c r="C51" s="8"/>
      <c r="D51" s="8"/>
      <c r="E51" s="8"/>
      <c r="F51" s="8"/>
      <c r="G51" s="8"/>
      <c r="H51" s="114"/>
      <c r="I51" s="115"/>
      <c r="J51" s="18"/>
      <c r="K51" s="19"/>
    </row>
    <row r="52" spans="2:11" ht="18" customHeight="1" thickBot="1" x14ac:dyDescent="0.35">
      <c r="B52" s="7">
        <v>19</v>
      </c>
      <c r="C52" s="8"/>
      <c r="D52" s="8"/>
      <c r="E52" s="8"/>
      <c r="F52" s="8"/>
      <c r="G52" s="8"/>
      <c r="H52" s="114"/>
      <c r="I52" s="115"/>
      <c r="J52" s="18"/>
      <c r="K52" s="19"/>
    </row>
    <row r="53" spans="2:11" ht="18" customHeight="1" thickBot="1" x14ac:dyDescent="0.35">
      <c r="B53" s="7">
        <v>20</v>
      </c>
      <c r="C53" s="8"/>
      <c r="D53" s="8"/>
      <c r="E53" s="8"/>
      <c r="F53" s="8"/>
      <c r="G53" s="8"/>
      <c r="H53" s="114"/>
      <c r="I53" s="115"/>
      <c r="J53" s="18"/>
      <c r="K53" s="19"/>
    </row>
    <row r="54" spans="2:11" ht="18" customHeight="1" thickBot="1" x14ac:dyDescent="0.35">
      <c r="B54" s="7">
        <v>21</v>
      </c>
      <c r="C54" s="8"/>
      <c r="D54" s="8"/>
      <c r="E54" s="8"/>
      <c r="F54" s="8"/>
      <c r="G54" s="8"/>
      <c r="H54" s="114"/>
      <c r="I54" s="115"/>
      <c r="J54" s="18"/>
      <c r="K54" s="19"/>
    </row>
    <row r="55" spans="2:11" ht="18" customHeight="1" thickBot="1" x14ac:dyDescent="0.35">
      <c r="B55" s="7">
        <v>22</v>
      </c>
      <c r="C55" s="8"/>
      <c r="D55" s="8"/>
      <c r="E55" s="8"/>
      <c r="F55" s="8"/>
      <c r="G55" s="8"/>
      <c r="H55" s="114"/>
      <c r="I55" s="115"/>
      <c r="J55" s="18"/>
      <c r="K55" s="19"/>
    </row>
    <row r="56" spans="2:11" ht="18" customHeight="1" thickBot="1" x14ac:dyDescent="0.35">
      <c r="B56" s="7">
        <v>23</v>
      </c>
      <c r="C56" s="8"/>
      <c r="D56" s="8"/>
      <c r="E56" s="8"/>
      <c r="F56" s="8"/>
      <c r="G56" s="8"/>
      <c r="H56" s="114"/>
      <c r="I56" s="115"/>
      <c r="J56" s="18"/>
      <c r="K56" s="19"/>
    </row>
    <row r="57" spans="2:11" ht="18" customHeight="1" thickBot="1" x14ac:dyDescent="0.35">
      <c r="B57" s="3">
        <v>24</v>
      </c>
      <c r="C57" s="11"/>
      <c r="D57" s="11"/>
      <c r="E57" s="11"/>
      <c r="F57" s="11"/>
      <c r="G57" s="11"/>
      <c r="H57" s="116"/>
      <c r="I57" s="117"/>
      <c r="J57" s="20"/>
      <c r="K57" s="21"/>
    </row>
    <row r="58" spans="2:11" ht="7.5" customHeight="1" thickBot="1" x14ac:dyDescent="0.25"/>
    <row r="59" spans="2:11" ht="22.5" customHeight="1" thickBot="1" x14ac:dyDescent="0.25">
      <c r="B59" s="118" t="s">
        <v>28</v>
      </c>
      <c r="C59" s="119"/>
      <c r="D59" s="120"/>
      <c r="E59" s="118" t="s">
        <v>8</v>
      </c>
      <c r="F59" s="119"/>
      <c r="G59" s="120"/>
      <c r="H59" s="118" t="s">
        <v>29</v>
      </c>
      <c r="I59" s="119"/>
      <c r="J59" s="119"/>
      <c r="K59" s="120"/>
    </row>
    <row r="60" spans="2:11" ht="7.5" customHeight="1" thickBot="1" x14ac:dyDescent="0.25">
      <c r="B60" s="108"/>
      <c r="C60" s="108"/>
    </row>
    <row r="61" spans="2:11" ht="7.5" customHeight="1" thickTop="1" x14ac:dyDescent="0.2">
      <c r="B61" s="109"/>
      <c r="C61" s="110"/>
      <c r="D61" s="26"/>
      <c r="E61" s="27"/>
      <c r="F61" s="111"/>
      <c r="G61" s="112"/>
      <c r="H61" s="109"/>
      <c r="I61" s="110"/>
      <c r="J61" s="110"/>
      <c r="K61" s="113"/>
    </row>
    <row r="62" spans="2:11" ht="17.25" x14ac:dyDescent="0.35">
      <c r="B62" s="100">
        <f>SUM(B63:C65)</f>
        <v>0</v>
      </c>
      <c r="C62" s="101"/>
      <c r="D62" s="28" t="s">
        <v>30</v>
      </c>
      <c r="E62" s="100" t="s">
        <v>31</v>
      </c>
      <c r="F62" s="101"/>
      <c r="G62" s="102"/>
      <c r="H62" s="89"/>
      <c r="I62" s="90"/>
      <c r="J62" s="90"/>
      <c r="K62" s="91"/>
    </row>
    <row r="63" spans="2:11" ht="17.25" x14ac:dyDescent="0.35">
      <c r="B63" s="85">
        <f>SUMPRODUCT((C6:C30="Buch")*(F6:F30="gelesen"))</f>
        <v>0</v>
      </c>
      <c r="C63" s="86"/>
      <c r="D63" s="34" t="s">
        <v>32</v>
      </c>
      <c r="E63" s="32">
        <f>COUNTIF(I6:I30,1)</f>
        <v>0</v>
      </c>
      <c r="F63" s="87" t="s">
        <v>33</v>
      </c>
      <c r="G63" s="88"/>
      <c r="H63" s="89"/>
      <c r="I63" s="90"/>
      <c r="J63" s="90"/>
      <c r="K63" s="91"/>
    </row>
    <row r="64" spans="2:11" ht="17.25" x14ac:dyDescent="0.35">
      <c r="B64" s="85">
        <f>SUMPRODUCT((C6:C30="eBook")*(F6:F30="gelesen"))</f>
        <v>0</v>
      </c>
      <c r="C64" s="86"/>
      <c r="D64" s="34" t="s">
        <v>34</v>
      </c>
      <c r="E64" s="32">
        <f>COUNTIF(I6:I30,"1,5")</f>
        <v>0</v>
      </c>
      <c r="F64" s="87" t="s">
        <v>35</v>
      </c>
      <c r="G64" s="88"/>
      <c r="H64" s="89"/>
      <c r="I64" s="90"/>
      <c r="J64" s="90"/>
      <c r="K64" s="91"/>
    </row>
    <row r="65" spans="2:11" ht="17.25" x14ac:dyDescent="0.35">
      <c r="B65" s="85">
        <f>SUMPRODUCT((C6:C30="Hörbuch")*(F6:F30="gehört"))</f>
        <v>0</v>
      </c>
      <c r="C65" s="86"/>
      <c r="D65" s="34" t="s">
        <v>36</v>
      </c>
      <c r="E65" s="32">
        <f>COUNTIF(I6:I30,2)</f>
        <v>0</v>
      </c>
      <c r="F65" s="87" t="s">
        <v>37</v>
      </c>
      <c r="G65" s="88"/>
      <c r="H65" s="89"/>
      <c r="I65" s="90"/>
      <c r="J65" s="90"/>
      <c r="K65" s="91"/>
    </row>
    <row r="66" spans="2:11" ht="17.25" x14ac:dyDescent="0.35">
      <c r="B66" s="85"/>
      <c r="C66" s="86"/>
      <c r="D66" s="34"/>
      <c r="E66" s="32">
        <f>COUNTIF(I6:I30,"2,5")</f>
        <v>0</v>
      </c>
      <c r="F66" s="87" t="s">
        <v>38</v>
      </c>
      <c r="G66" s="88"/>
      <c r="H66" s="89"/>
      <c r="I66" s="90"/>
      <c r="J66" s="90"/>
      <c r="K66" s="91"/>
    </row>
    <row r="67" spans="2:11" ht="17.25" x14ac:dyDescent="0.35">
      <c r="B67" s="85">
        <f>COUNTIF(F6:F30,"abgebrochen")</f>
        <v>0</v>
      </c>
      <c r="C67" s="86"/>
      <c r="D67" s="34" t="s">
        <v>39</v>
      </c>
      <c r="E67" s="32">
        <f>COUNTIF(I6:I30,3)</f>
        <v>0</v>
      </c>
      <c r="F67" s="87" t="s">
        <v>40</v>
      </c>
      <c r="G67" s="88"/>
      <c r="H67" s="89"/>
      <c r="I67" s="90"/>
      <c r="J67" s="90"/>
      <c r="K67" s="91"/>
    </row>
    <row r="68" spans="2:11" ht="17.25" x14ac:dyDescent="0.35">
      <c r="B68" s="85">
        <f>COUNTIF(F6:F30,"am lesen")</f>
        <v>0</v>
      </c>
      <c r="C68" s="86"/>
      <c r="D68" s="34" t="s">
        <v>41</v>
      </c>
      <c r="E68" s="32">
        <f>COUNTIF(I6:I30,"3,5")</f>
        <v>0</v>
      </c>
      <c r="F68" s="87" t="s">
        <v>42</v>
      </c>
      <c r="G68" s="88"/>
      <c r="H68" s="89"/>
      <c r="I68" s="90"/>
      <c r="J68" s="90"/>
      <c r="K68" s="91"/>
    </row>
    <row r="69" spans="2:11" ht="17.25" x14ac:dyDescent="0.35">
      <c r="B69" s="85">
        <f>COUNTIF(F6:F30,"am hören")</f>
        <v>0</v>
      </c>
      <c r="C69" s="86"/>
      <c r="D69" s="34" t="s">
        <v>43</v>
      </c>
      <c r="E69" s="32">
        <f>COUNTIF(I6:I30,4)</f>
        <v>0</v>
      </c>
      <c r="F69" s="87" t="s">
        <v>44</v>
      </c>
      <c r="G69" s="88"/>
      <c r="H69" s="89"/>
      <c r="I69" s="90"/>
      <c r="J69" s="90"/>
      <c r="K69" s="91"/>
    </row>
    <row r="70" spans="2:11" ht="17.25" x14ac:dyDescent="0.35">
      <c r="B70" s="32"/>
      <c r="C70" s="33"/>
      <c r="D70" s="34"/>
      <c r="E70" s="32">
        <f>COUNTIF(I6:I30,4.5)</f>
        <v>0</v>
      </c>
      <c r="F70" s="87" t="s">
        <v>45</v>
      </c>
      <c r="G70" s="88"/>
      <c r="H70" s="89"/>
      <c r="I70" s="90"/>
      <c r="J70" s="90"/>
      <c r="K70" s="91"/>
    </row>
    <row r="71" spans="2:11" ht="17.25" x14ac:dyDescent="0.35">
      <c r="B71" s="103">
        <f>SUMIF(F6:F30,"gelesen",J6:J30)</f>
        <v>0</v>
      </c>
      <c r="C71" s="104"/>
      <c r="D71" s="34" t="s">
        <v>46</v>
      </c>
      <c r="E71" s="32">
        <f>COUNTIF(I8:I30,5)</f>
        <v>0</v>
      </c>
      <c r="F71" s="87" t="s">
        <v>47</v>
      </c>
      <c r="G71" s="88"/>
      <c r="H71" s="89"/>
      <c r="I71" s="90"/>
      <c r="J71" s="90"/>
      <c r="K71" s="91"/>
    </row>
    <row r="72" spans="2:11" ht="17.25" x14ac:dyDescent="0.35">
      <c r="B72" s="105">
        <f>B71/30</f>
        <v>0</v>
      </c>
      <c r="C72" s="106"/>
      <c r="D72" s="39" t="s">
        <v>48</v>
      </c>
      <c r="E72" s="32">
        <f>COUNTIF(I6:I30,5.5)</f>
        <v>0</v>
      </c>
      <c r="F72" s="87" t="s">
        <v>49</v>
      </c>
      <c r="G72" s="88"/>
      <c r="H72" s="89"/>
      <c r="I72" s="90"/>
      <c r="J72" s="90"/>
      <c r="K72" s="91"/>
    </row>
    <row r="73" spans="2:11" ht="17.25" x14ac:dyDescent="0.35">
      <c r="B73" s="85"/>
      <c r="C73" s="86"/>
      <c r="D73" s="39"/>
      <c r="E73" s="40"/>
      <c r="F73" s="86"/>
      <c r="G73" s="107"/>
      <c r="H73" s="89"/>
      <c r="I73" s="90"/>
      <c r="J73" s="90"/>
      <c r="K73" s="91"/>
    </row>
    <row r="74" spans="2:11" ht="17.25" x14ac:dyDescent="0.35">
      <c r="B74" s="103">
        <f ca="1">SUMIF(F6:F30,"gehört",K6:K29)</f>
        <v>0</v>
      </c>
      <c r="C74" s="104"/>
      <c r="D74" s="34" t="s">
        <v>50</v>
      </c>
      <c r="E74" s="100" t="s">
        <v>8</v>
      </c>
      <c r="F74" s="101"/>
      <c r="G74" s="102"/>
      <c r="H74" s="89"/>
      <c r="I74" s="90"/>
      <c r="J74" s="90"/>
      <c r="K74" s="91"/>
    </row>
    <row r="75" spans="2:11" ht="17.25" x14ac:dyDescent="0.35">
      <c r="B75" s="105">
        <f ca="1">B74/30</f>
        <v>0</v>
      </c>
      <c r="C75" s="106"/>
      <c r="D75" s="39" t="s">
        <v>51</v>
      </c>
      <c r="E75" s="37">
        <f>SUMIF(C6:C30,"Buch",I6:I30)</f>
        <v>0</v>
      </c>
      <c r="F75" s="87" t="s">
        <v>52</v>
      </c>
      <c r="G75" s="88"/>
      <c r="H75" s="89"/>
      <c r="I75" s="90"/>
      <c r="J75" s="90"/>
      <c r="K75" s="91"/>
    </row>
    <row r="76" spans="2:11" ht="17.25" x14ac:dyDescent="0.35">
      <c r="B76" s="85"/>
      <c r="C76" s="86"/>
      <c r="D76" s="34"/>
      <c r="E76" s="37">
        <f>SUMIF(C6:C30,"eBook",I6:I30)</f>
        <v>0</v>
      </c>
      <c r="F76" s="87" t="s">
        <v>53</v>
      </c>
      <c r="G76" s="88"/>
      <c r="H76" s="89"/>
      <c r="I76" s="90"/>
      <c r="J76" s="90"/>
      <c r="K76" s="91"/>
    </row>
    <row r="77" spans="2:11" ht="17.25" x14ac:dyDescent="0.35">
      <c r="B77" s="100">
        <f>COUNTA(D34:D57)</f>
        <v>0</v>
      </c>
      <c r="C77" s="101"/>
      <c r="D77" s="28" t="s">
        <v>54</v>
      </c>
      <c r="E77" s="37">
        <f>SUMIF(C6:C30,"Hörbuch",I6:I30)</f>
        <v>0</v>
      </c>
      <c r="F77" s="87" t="s">
        <v>55</v>
      </c>
      <c r="G77" s="88"/>
      <c r="H77" s="89"/>
      <c r="I77" s="90"/>
      <c r="J77" s="90"/>
      <c r="K77" s="91"/>
    </row>
    <row r="78" spans="2:11" ht="17.25" x14ac:dyDescent="0.35">
      <c r="B78" s="85">
        <f>COUNTIF(G34:G57,"Gekauft")</f>
        <v>0</v>
      </c>
      <c r="C78" s="86"/>
      <c r="D78" s="34" t="s">
        <v>56</v>
      </c>
      <c r="E78" s="32"/>
      <c r="F78" s="87"/>
      <c r="G78" s="88"/>
      <c r="H78" s="89"/>
      <c r="I78" s="90"/>
      <c r="J78" s="90"/>
      <c r="K78" s="91"/>
    </row>
    <row r="79" spans="2:11" ht="17.25" x14ac:dyDescent="0.35">
      <c r="B79" s="85">
        <f>COUNTIF(G34:G57,"Gekauft bei Amazon")</f>
        <v>0</v>
      </c>
      <c r="C79" s="86"/>
      <c r="D79" s="34" t="s">
        <v>87</v>
      </c>
      <c r="E79" s="32"/>
      <c r="F79" s="35"/>
      <c r="G79" s="36"/>
      <c r="H79" s="29"/>
      <c r="I79" s="30"/>
      <c r="J79" s="30"/>
      <c r="K79" s="31"/>
    </row>
    <row r="80" spans="2:11" ht="17.25" x14ac:dyDescent="0.35">
      <c r="B80" s="85">
        <f>COUNTIF(G34:G57,"Gekauft bei Thalia")</f>
        <v>0</v>
      </c>
      <c r="C80" s="86"/>
      <c r="D80" s="34" t="s">
        <v>88</v>
      </c>
      <c r="E80" s="100" t="s">
        <v>58</v>
      </c>
      <c r="F80" s="101"/>
      <c r="G80" s="102"/>
      <c r="H80" s="29"/>
      <c r="I80" s="30"/>
      <c r="J80" s="30"/>
      <c r="K80" s="31"/>
    </row>
    <row r="81" spans="2:11" ht="17.25" x14ac:dyDescent="0.35">
      <c r="B81" s="85">
        <f>COUNTIF(G34:G57,"Gekauft bei buecher.de")</f>
        <v>0</v>
      </c>
      <c r="C81" s="86"/>
      <c r="D81" s="34" t="s">
        <v>89</v>
      </c>
      <c r="E81" s="37" t="e">
        <f>E75/B63</f>
        <v>#DIV/0!</v>
      </c>
      <c r="F81" s="87" t="s">
        <v>52</v>
      </c>
      <c r="G81" s="88"/>
      <c r="H81" s="29"/>
      <c r="I81" s="30"/>
      <c r="J81" s="30"/>
      <c r="K81" s="31"/>
    </row>
    <row r="82" spans="2:11" ht="17.25" x14ac:dyDescent="0.35">
      <c r="B82" s="85">
        <f>COUNTIF(G34:G57,"Gekauft im lokalen Buchhandel")</f>
        <v>0</v>
      </c>
      <c r="C82" s="86"/>
      <c r="D82" s="34" t="s">
        <v>90</v>
      </c>
      <c r="E82" s="32" t="e">
        <f>E76/B64</f>
        <v>#DIV/0!</v>
      </c>
      <c r="F82" s="87" t="s">
        <v>53</v>
      </c>
      <c r="G82" s="88"/>
      <c r="H82" s="29"/>
      <c r="I82" s="30"/>
      <c r="J82" s="30"/>
      <c r="K82" s="31"/>
    </row>
    <row r="83" spans="2:11" ht="17.25" x14ac:dyDescent="0.35">
      <c r="B83" s="85">
        <f>COUNTIF(G34:G57,"Gekauft bei Arvelle")</f>
        <v>0</v>
      </c>
      <c r="C83" s="86"/>
      <c r="D83" s="34" t="s">
        <v>91</v>
      </c>
      <c r="E83" s="37" t="e">
        <f>E77/B65</f>
        <v>#DIV/0!</v>
      </c>
      <c r="F83" s="87" t="s">
        <v>55</v>
      </c>
      <c r="G83" s="88"/>
      <c r="H83" s="29"/>
      <c r="I83" s="30"/>
      <c r="J83" s="30"/>
      <c r="K83" s="31"/>
    </row>
    <row r="84" spans="2:11" ht="17.25" x14ac:dyDescent="0.35">
      <c r="B84" s="85">
        <f>COUNTIF(G34:G57,"Gekauft bei Rebuy")</f>
        <v>0</v>
      </c>
      <c r="C84" s="86"/>
      <c r="D84" s="34" t="s">
        <v>92</v>
      </c>
      <c r="E84" s="32"/>
      <c r="F84" s="35"/>
      <c r="G84" s="36"/>
      <c r="H84" s="29"/>
      <c r="I84" s="30"/>
      <c r="J84" s="30"/>
      <c r="K84" s="31"/>
    </row>
    <row r="85" spans="2:11" ht="17.25" x14ac:dyDescent="0.35">
      <c r="B85" s="85">
        <f>COUNTIF(G34:G57,"Gekauft bei Medimops")</f>
        <v>0</v>
      </c>
      <c r="C85" s="86"/>
      <c r="D85" s="34" t="s">
        <v>93</v>
      </c>
      <c r="E85" s="32"/>
      <c r="F85" s="35"/>
      <c r="G85" s="36"/>
      <c r="H85" s="29"/>
      <c r="I85" s="30"/>
      <c r="J85" s="30"/>
      <c r="K85" s="31"/>
    </row>
    <row r="86" spans="2:11" ht="17.25" x14ac:dyDescent="0.35">
      <c r="B86" s="85">
        <f>COUNTIF(G34:G57,"Gekauft in einem anderen Geschäft")</f>
        <v>0</v>
      </c>
      <c r="C86" s="86"/>
      <c r="D86" s="34" t="s">
        <v>94</v>
      </c>
      <c r="E86" s="32"/>
      <c r="F86" s="35"/>
      <c r="G86" s="36"/>
      <c r="H86" s="29"/>
      <c r="I86" s="30"/>
      <c r="J86" s="30"/>
      <c r="K86" s="31"/>
    </row>
    <row r="87" spans="2:11" ht="17.25" x14ac:dyDescent="0.35">
      <c r="B87" s="85">
        <f>COUNTIF(G34:G57,"Geliehen")</f>
        <v>0</v>
      </c>
      <c r="C87" s="86"/>
      <c r="D87" s="34" t="s">
        <v>57</v>
      </c>
      <c r="E87" s="100"/>
      <c r="F87" s="101"/>
      <c r="G87" s="102"/>
      <c r="H87" s="89"/>
      <c r="I87" s="90"/>
      <c r="J87" s="90"/>
      <c r="K87" s="91"/>
    </row>
    <row r="88" spans="2:11" ht="17.25" x14ac:dyDescent="0.35">
      <c r="B88" s="85">
        <f>COUNTIF(G34:G57,"Geschenk")</f>
        <v>0</v>
      </c>
      <c r="C88" s="86"/>
      <c r="D88" s="34" t="s">
        <v>59</v>
      </c>
      <c r="E88" s="37"/>
      <c r="F88" s="87"/>
      <c r="G88" s="88"/>
      <c r="H88" s="89"/>
      <c r="I88" s="90"/>
      <c r="J88" s="90"/>
      <c r="K88" s="91"/>
    </row>
    <row r="89" spans="2:11" ht="17.25" x14ac:dyDescent="0.35">
      <c r="B89" s="85">
        <f>COUNTIF(G34:G57,"Reziexemplar")</f>
        <v>0</v>
      </c>
      <c r="C89" s="86"/>
      <c r="D89" s="34" t="s">
        <v>60</v>
      </c>
      <c r="E89" s="32"/>
      <c r="F89" s="87"/>
      <c r="G89" s="88"/>
      <c r="H89" s="89"/>
      <c r="I89" s="90"/>
      <c r="J89" s="90"/>
      <c r="K89" s="91"/>
    </row>
    <row r="90" spans="2:11" ht="17.25" x14ac:dyDescent="0.35">
      <c r="B90" s="85">
        <f>COUNTIF(G34:G57,"Getauscht")</f>
        <v>0</v>
      </c>
      <c r="C90" s="86"/>
      <c r="D90" s="34" t="s">
        <v>61</v>
      </c>
      <c r="E90" s="37"/>
      <c r="F90" s="87"/>
      <c r="G90" s="88"/>
      <c r="H90" s="89"/>
      <c r="I90" s="90"/>
      <c r="J90" s="90"/>
      <c r="K90" s="91"/>
    </row>
    <row r="91" spans="2:11" ht="17.25" x14ac:dyDescent="0.35">
      <c r="B91" s="32"/>
      <c r="C91" s="33"/>
      <c r="D91" s="34"/>
      <c r="E91" s="37"/>
      <c r="F91" s="35"/>
      <c r="G91" s="36"/>
      <c r="H91" s="29"/>
      <c r="I91" s="30"/>
      <c r="J91" s="30"/>
      <c r="K91" s="31"/>
    </row>
    <row r="92" spans="2:11" ht="17.25" x14ac:dyDescent="0.35">
      <c r="B92" s="92">
        <f>SUM(J34:J57)</f>
        <v>0</v>
      </c>
      <c r="C92" s="93"/>
      <c r="D92" s="28" t="s">
        <v>62</v>
      </c>
      <c r="E92" s="32"/>
      <c r="F92" s="87"/>
      <c r="G92" s="88"/>
      <c r="H92" s="41"/>
      <c r="I92" s="42"/>
      <c r="J92" s="94" t="s">
        <v>63</v>
      </c>
      <c r="K92" s="95"/>
    </row>
    <row r="93" spans="2:11" ht="7.5" customHeight="1" thickBot="1" x14ac:dyDescent="0.4">
      <c r="B93" s="96"/>
      <c r="C93" s="97"/>
      <c r="D93" s="43"/>
      <c r="E93" s="44"/>
      <c r="F93" s="97"/>
      <c r="G93" s="98"/>
      <c r="H93" s="78"/>
      <c r="I93" s="79"/>
      <c r="J93" s="79"/>
      <c r="K93" s="80"/>
    </row>
    <row r="94" spans="2:11" ht="18.75" thickTop="1" thickBot="1" x14ac:dyDescent="0.4">
      <c r="B94" s="81"/>
      <c r="C94" s="81"/>
      <c r="D94" s="22"/>
      <c r="E94" s="22"/>
      <c r="F94" s="22"/>
      <c r="G94" s="22"/>
      <c r="H94" s="22"/>
      <c r="I94" s="22"/>
      <c r="J94" s="22"/>
      <c r="K94" s="22"/>
    </row>
    <row r="95" spans="2:11" ht="18.75" thickTop="1" thickBot="1" x14ac:dyDescent="0.4">
      <c r="B95" s="128" t="s">
        <v>98</v>
      </c>
      <c r="C95" s="82"/>
      <c r="D95" s="83"/>
      <c r="E95" s="22"/>
      <c r="F95" s="22"/>
      <c r="G95" s="22"/>
      <c r="H95" s="22"/>
      <c r="I95" s="22"/>
      <c r="J95" s="22"/>
      <c r="K95" s="22"/>
    </row>
    <row r="96" spans="2:11" ht="18" thickTop="1" x14ac:dyDescent="0.35">
      <c r="B96" s="84"/>
      <c r="C96" s="84"/>
      <c r="D96" s="22"/>
      <c r="E96" s="22"/>
      <c r="F96" s="22"/>
      <c r="G96" s="22"/>
      <c r="H96" s="22"/>
      <c r="I96" s="22"/>
      <c r="J96" s="22"/>
      <c r="K96" s="22"/>
    </row>
    <row r="97" spans="2:11" ht="17.25" x14ac:dyDescent="0.35">
      <c r="B97" s="99"/>
      <c r="C97" s="99"/>
      <c r="D97" s="22"/>
      <c r="E97" s="22"/>
      <c r="F97" s="22"/>
      <c r="G97" s="22"/>
      <c r="H97" s="22"/>
      <c r="I97" s="22"/>
      <c r="J97" s="22"/>
      <c r="K97" s="22"/>
    </row>
    <row r="98" spans="2:11" ht="17.25" x14ac:dyDescent="0.35">
      <c r="B98" s="99"/>
      <c r="C98" s="99"/>
      <c r="D98" s="22"/>
      <c r="E98" s="22"/>
      <c r="F98" s="22"/>
      <c r="G98" s="22"/>
      <c r="H98" s="22"/>
      <c r="I98" s="22"/>
      <c r="J98" s="22"/>
      <c r="K98" s="22"/>
    </row>
    <row r="99" spans="2:11" ht="17.25" x14ac:dyDescent="0.35">
      <c r="B99" s="99"/>
      <c r="C99" s="99"/>
      <c r="D99" s="22"/>
      <c r="E99" s="22"/>
      <c r="F99" s="22"/>
      <c r="G99" s="22"/>
      <c r="H99" s="22"/>
      <c r="I99" s="22"/>
      <c r="J99" s="22"/>
      <c r="K99" s="22"/>
    </row>
    <row r="100" spans="2:11" ht="14.25" x14ac:dyDescent="0.3">
      <c r="B100" s="76"/>
      <c r="C100" s="76"/>
      <c r="D100" s="23"/>
      <c r="E100" s="23"/>
      <c r="F100" s="23"/>
      <c r="G100" s="23"/>
      <c r="H100" s="23"/>
      <c r="I100" s="23"/>
      <c r="J100" s="23"/>
      <c r="K100" s="23"/>
    </row>
    <row r="101" spans="2:11" ht="14.25" x14ac:dyDescent="0.3">
      <c r="B101" s="76"/>
      <c r="C101" s="76"/>
      <c r="D101" s="23"/>
      <c r="E101" s="23"/>
      <c r="F101" s="23"/>
      <c r="G101" s="23"/>
      <c r="H101" s="23"/>
      <c r="I101" s="23"/>
      <c r="J101" s="23"/>
      <c r="K101" s="23"/>
    </row>
    <row r="102" spans="2:11" ht="14.25" x14ac:dyDescent="0.3">
      <c r="B102" s="76"/>
      <c r="C102" s="76"/>
      <c r="D102" s="23"/>
      <c r="E102" s="23"/>
      <c r="F102" s="23"/>
      <c r="G102" s="23"/>
      <c r="H102" s="23"/>
      <c r="I102" s="23"/>
      <c r="J102" s="23"/>
      <c r="K102" s="23"/>
    </row>
    <row r="103" spans="2:11" ht="14.25" x14ac:dyDescent="0.3">
      <c r="B103" s="76"/>
      <c r="C103" s="76"/>
      <c r="D103" s="23"/>
      <c r="E103" s="23"/>
      <c r="F103" s="23"/>
      <c r="G103" s="23"/>
      <c r="H103" s="23"/>
      <c r="I103" s="23"/>
      <c r="J103" s="23"/>
      <c r="K103" s="23"/>
    </row>
    <row r="104" spans="2:11" ht="14.25" x14ac:dyDescent="0.3">
      <c r="B104" s="76"/>
      <c r="C104" s="76"/>
      <c r="D104" s="23"/>
      <c r="E104" s="23"/>
      <c r="F104" s="23"/>
      <c r="G104" s="23"/>
      <c r="H104" s="23"/>
      <c r="I104" s="23"/>
      <c r="J104" s="23"/>
      <c r="K104" s="23"/>
    </row>
    <row r="105" spans="2:11" ht="14.25" x14ac:dyDescent="0.3">
      <c r="B105" s="76"/>
      <c r="C105" s="76"/>
      <c r="D105" s="23"/>
      <c r="E105" s="23"/>
      <c r="F105" s="23"/>
      <c r="G105" s="23"/>
      <c r="H105" s="23"/>
      <c r="I105" s="23"/>
      <c r="J105" s="23"/>
      <c r="K105" s="23"/>
    </row>
    <row r="106" spans="2:11" ht="14.25" x14ac:dyDescent="0.3">
      <c r="B106" s="76"/>
      <c r="C106" s="76"/>
      <c r="D106" s="23"/>
      <c r="E106" s="23"/>
      <c r="F106" s="23"/>
      <c r="G106" s="23"/>
      <c r="H106" s="23"/>
      <c r="I106" s="23"/>
      <c r="J106" s="23"/>
      <c r="K106" s="23"/>
    </row>
    <row r="107" spans="2:11" ht="14.25" x14ac:dyDescent="0.3">
      <c r="B107" s="76"/>
      <c r="C107" s="76"/>
      <c r="D107" s="23"/>
      <c r="E107" s="23"/>
      <c r="F107" s="23"/>
      <c r="G107" s="23"/>
      <c r="H107" s="23"/>
      <c r="I107" s="23"/>
      <c r="J107" s="23"/>
      <c r="K107" s="23"/>
    </row>
    <row r="108" spans="2:11" ht="14.25" x14ac:dyDescent="0.3">
      <c r="B108" s="76"/>
      <c r="C108" s="76"/>
      <c r="D108" s="23"/>
      <c r="E108" s="23"/>
      <c r="F108" s="23"/>
      <c r="G108" s="23"/>
      <c r="H108" s="23"/>
      <c r="I108" s="23"/>
      <c r="J108" s="23"/>
      <c r="K108" s="23"/>
    </row>
    <row r="109" spans="2:11" x14ac:dyDescent="0.2">
      <c r="B109" s="77"/>
      <c r="C109" s="77"/>
    </row>
    <row r="110" spans="2:11" x14ac:dyDescent="0.2">
      <c r="B110" s="77"/>
      <c r="C110" s="77"/>
    </row>
    <row r="111" spans="2:11" x14ac:dyDescent="0.2">
      <c r="B111" s="77"/>
      <c r="C111" s="77"/>
    </row>
    <row r="112" spans="2:11" x14ac:dyDescent="0.2">
      <c r="B112" s="77"/>
      <c r="C112" s="77"/>
    </row>
    <row r="113" spans="2:3" x14ac:dyDescent="0.2">
      <c r="B113" s="77"/>
      <c r="C113" s="77"/>
    </row>
    <row r="114" spans="2:3" x14ac:dyDescent="0.2">
      <c r="B114" s="77"/>
      <c r="C114" s="77"/>
    </row>
    <row r="115" spans="2:3" x14ac:dyDescent="0.2">
      <c r="B115" s="77"/>
      <c r="C115" s="77"/>
    </row>
    <row r="116" spans="2:3" x14ac:dyDescent="0.2">
      <c r="B116" s="77"/>
      <c r="C116" s="77"/>
    </row>
    <row r="117" spans="2:3" x14ac:dyDescent="0.2">
      <c r="B117" s="77"/>
      <c r="C117" s="77"/>
    </row>
    <row r="118" spans="2:3" x14ac:dyDescent="0.2">
      <c r="B118" s="77"/>
      <c r="C118" s="77"/>
    </row>
    <row r="119" spans="2:3" x14ac:dyDescent="0.2">
      <c r="B119" s="77"/>
      <c r="C119" s="77"/>
    </row>
    <row r="120" spans="2:3" x14ac:dyDescent="0.2">
      <c r="B120" s="77"/>
      <c r="C120" s="77"/>
    </row>
    <row r="121" spans="2:3" x14ac:dyDescent="0.2">
      <c r="B121" s="77"/>
      <c r="C121" s="77"/>
    </row>
    <row r="122" spans="2:3" x14ac:dyDescent="0.2">
      <c r="B122" s="77"/>
      <c r="C122" s="77"/>
    </row>
    <row r="123" spans="2:3" x14ac:dyDescent="0.2">
      <c r="B123" s="77"/>
      <c r="C123" s="77"/>
    </row>
    <row r="124" spans="2:3" x14ac:dyDescent="0.2">
      <c r="B124" s="77"/>
      <c r="C124" s="77"/>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algorithmName="SHA-512" hashValue="lprdNenuZlgS31VU8Rad+SZh/RwqJ9r9DtY9jhsFibkN7kkgIA5KVxXwGd919tUfiFDulXZQvhZHqdsCcbUjSw==" saltValue="ZmqPUDmT7pBlCJpdtZpd8Q==" spinCount="100000" sheet="1" objects="1" scenarios="1" insertRows="0"/>
  <protectedRanges>
    <protectedRange sqref="H62:K91" name="Notizen"/>
    <protectedRange sqref="B34:K57" name="Neu im Bücherregal"/>
    <protectedRange sqref="B6:K30" name="Gelesene und gehörte Bücher"/>
  </protectedRanges>
  <mergeCells count="146">
    <mergeCell ref="H36:I36"/>
    <mergeCell ref="H37:I37"/>
    <mergeCell ref="B2:K2"/>
    <mergeCell ref="B4:K4"/>
    <mergeCell ref="B32:K32"/>
    <mergeCell ref="H33:I33"/>
    <mergeCell ref="H34:I34"/>
    <mergeCell ref="H35:I35"/>
    <mergeCell ref="H38:I38"/>
    <mergeCell ref="H39:I39"/>
    <mergeCell ref="H40:I40"/>
    <mergeCell ref="H41:I41"/>
    <mergeCell ref="H52:I52"/>
    <mergeCell ref="H53:I53"/>
    <mergeCell ref="H42:I42"/>
    <mergeCell ref="H43:I43"/>
    <mergeCell ref="H44:I44"/>
    <mergeCell ref="H45:I45"/>
    <mergeCell ref="H46:I46"/>
    <mergeCell ref="H47:I47"/>
    <mergeCell ref="H48:I48"/>
    <mergeCell ref="H49:I49"/>
    <mergeCell ref="H54:I54"/>
    <mergeCell ref="H55:I55"/>
    <mergeCell ref="H56:I56"/>
    <mergeCell ref="H57:I57"/>
    <mergeCell ref="B59:D59"/>
    <mergeCell ref="E59:G59"/>
    <mergeCell ref="H59:K59"/>
    <mergeCell ref="H50:I50"/>
    <mergeCell ref="H51:I51"/>
    <mergeCell ref="B63:C63"/>
    <mergeCell ref="F63:G63"/>
    <mergeCell ref="H63:K63"/>
    <mergeCell ref="B64:C64"/>
    <mergeCell ref="F64:G64"/>
    <mergeCell ref="H64:K64"/>
    <mergeCell ref="B60:C60"/>
    <mergeCell ref="B61:C61"/>
    <mergeCell ref="F61:G61"/>
    <mergeCell ref="H61:K61"/>
    <mergeCell ref="B62:C62"/>
    <mergeCell ref="E62:G62"/>
    <mergeCell ref="H62:K62"/>
    <mergeCell ref="B67:C67"/>
    <mergeCell ref="F67:G67"/>
    <mergeCell ref="H67:K67"/>
    <mergeCell ref="B68:C68"/>
    <mergeCell ref="F68:G68"/>
    <mergeCell ref="H68:K68"/>
    <mergeCell ref="B65:C65"/>
    <mergeCell ref="F65:G65"/>
    <mergeCell ref="H65:K65"/>
    <mergeCell ref="B66:C66"/>
    <mergeCell ref="F66:G66"/>
    <mergeCell ref="H66:K66"/>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76:C76"/>
    <mergeCell ref="F76:G76"/>
    <mergeCell ref="H76:K76"/>
    <mergeCell ref="B77:C77"/>
    <mergeCell ref="F77:G77"/>
    <mergeCell ref="H77:K77"/>
    <mergeCell ref="B74:C74"/>
    <mergeCell ref="E74:G74"/>
    <mergeCell ref="H74:K74"/>
    <mergeCell ref="B75:C75"/>
    <mergeCell ref="F75:G75"/>
    <mergeCell ref="H75:K75"/>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3:C103"/>
    <mergeCell ref="B104:C104"/>
    <mergeCell ref="B105:C105"/>
    <mergeCell ref="B106:C106"/>
    <mergeCell ref="B107:C107"/>
    <mergeCell ref="B108:C108"/>
    <mergeCell ref="B109:C109"/>
    <mergeCell ref="B110:C110"/>
    <mergeCell ref="B101:C101"/>
    <mergeCell ref="B102:C102"/>
  </mergeCells>
  <phoneticPr fontId="11" type="noConversion"/>
  <dataValidations count="7">
    <dataValidation type="list" allowBlank="1" showInputMessage="1" showErrorMessage="1" sqref="K34:K57" xr:uid="{00000000-0002-0000-0B00-000000000000}">
      <formula1>$K$342:$K$348</formula1>
    </dataValidation>
    <dataValidation type="list" showInputMessage="1" showErrorMessage="1" sqref="G34:G57" xr:uid="{00000000-0002-0000-0B00-000001000000}">
      <formula1>$G$342:$G$355</formula1>
    </dataValidation>
    <dataValidation type="list" showInputMessage="1" showErrorMessage="1" sqref="F34:F57" xr:uid="{00000000-0002-0000-0B00-000002000000}">
      <formula1>$F$342:$F$347</formula1>
    </dataValidation>
    <dataValidation type="list" allowBlank="1" showInputMessage="1" showErrorMessage="1" sqref="C34:C57" xr:uid="{00000000-0002-0000-0B00-000003000000}">
      <formula1>$C$342:$C$345</formula1>
    </dataValidation>
    <dataValidation type="list" showInputMessage="1" showErrorMessage="1" sqref="I6:I30" xr:uid="{00000000-0002-0000-0B00-000004000000}">
      <formula1>$I$342:$I$352</formula1>
    </dataValidation>
    <dataValidation type="list" allowBlank="1" showInputMessage="1" showErrorMessage="1" sqref="F6:F30" xr:uid="{00000000-0002-0000-0B00-000005000000}">
      <formula1>$F$342:$F$347</formula1>
    </dataValidation>
    <dataValidation type="list" showInputMessage="1" showErrorMessage="1" promptTitle="Buchart" sqref="C6:C30" xr:uid="{00000000-0002-0000-0B00-00000600000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dimension ref="B1:K378"/>
  <sheetViews>
    <sheetView zoomScale="95" zoomScaleNormal="95" workbookViewId="0">
      <selection activeCell="N7" sqref="N7"/>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118" t="s">
        <v>111</v>
      </c>
      <c r="C2" s="119"/>
      <c r="D2" s="119"/>
      <c r="E2" s="119"/>
      <c r="F2" s="119"/>
      <c r="G2" s="119"/>
      <c r="H2" s="119"/>
      <c r="I2" s="119"/>
      <c r="J2" s="119"/>
      <c r="K2" s="120"/>
    </row>
    <row r="3" spans="2:11" ht="13.5" thickBot="1" x14ac:dyDescent="0.25"/>
    <row r="4" spans="2:11" ht="22.5" customHeight="1" thickBot="1" x14ac:dyDescent="0.6">
      <c r="B4" s="121" t="s">
        <v>0</v>
      </c>
      <c r="C4" s="122"/>
      <c r="D4" s="122"/>
      <c r="E4" s="122"/>
      <c r="F4" s="122"/>
      <c r="G4" s="122"/>
      <c r="H4" s="122"/>
      <c r="I4" s="122"/>
      <c r="J4" s="122"/>
      <c r="K4" s="123"/>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121" t="s">
        <v>72</v>
      </c>
      <c r="C32" s="122"/>
      <c r="D32" s="122"/>
      <c r="E32" s="122"/>
      <c r="F32" s="122"/>
      <c r="G32" s="122"/>
      <c r="H32" s="122"/>
      <c r="I32" s="122"/>
      <c r="J32" s="122"/>
      <c r="K32" s="123"/>
    </row>
    <row r="33" spans="2:11" ht="18" customHeight="1" thickBot="1" x14ac:dyDescent="0.4">
      <c r="B33" s="13" t="s">
        <v>1</v>
      </c>
      <c r="C33" s="1" t="s">
        <v>2</v>
      </c>
      <c r="D33" s="1" t="s">
        <v>3</v>
      </c>
      <c r="E33" s="1" t="s">
        <v>4</v>
      </c>
      <c r="F33" s="1" t="s">
        <v>18</v>
      </c>
      <c r="G33" s="1" t="s">
        <v>19</v>
      </c>
      <c r="H33" s="124" t="s">
        <v>20</v>
      </c>
      <c r="I33" s="125"/>
      <c r="J33" s="14" t="s">
        <v>21</v>
      </c>
      <c r="K33" s="15" t="s">
        <v>22</v>
      </c>
    </row>
    <row r="34" spans="2:11" ht="18" customHeight="1" thickBot="1" x14ac:dyDescent="0.35">
      <c r="B34" s="7">
        <v>1</v>
      </c>
      <c r="C34" s="8"/>
      <c r="D34" s="8"/>
      <c r="E34" s="8"/>
      <c r="F34" s="8"/>
      <c r="G34" s="8"/>
      <c r="H34" s="126"/>
      <c r="I34" s="127"/>
      <c r="J34" s="16"/>
      <c r="K34" s="17"/>
    </row>
    <row r="35" spans="2:11" ht="18" customHeight="1" thickBot="1" x14ac:dyDescent="0.35">
      <c r="B35" s="7">
        <v>2</v>
      </c>
      <c r="C35" s="8"/>
      <c r="D35" s="8"/>
      <c r="E35" s="8"/>
      <c r="F35" s="8"/>
      <c r="G35" s="8"/>
      <c r="H35" s="114"/>
      <c r="I35" s="115"/>
      <c r="J35" s="18"/>
      <c r="K35" s="19"/>
    </row>
    <row r="36" spans="2:11" ht="18" customHeight="1" thickBot="1" x14ac:dyDescent="0.35">
      <c r="B36" s="7">
        <v>3</v>
      </c>
      <c r="C36" s="8"/>
      <c r="D36" s="8"/>
      <c r="E36" s="8"/>
      <c r="F36" s="8"/>
      <c r="G36" s="8"/>
      <c r="H36" s="114"/>
      <c r="I36" s="115"/>
      <c r="J36" s="18"/>
      <c r="K36" s="19"/>
    </row>
    <row r="37" spans="2:11" ht="18" customHeight="1" thickBot="1" x14ac:dyDescent="0.35">
      <c r="B37" s="7">
        <v>4</v>
      </c>
      <c r="C37" s="8"/>
      <c r="D37" s="8"/>
      <c r="E37" s="8"/>
      <c r="F37" s="8"/>
      <c r="G37" s="8"/>
      <c r="H37" s="114"/>
      <c r="I37" s="115"/>
      <c r="J37" s="18"/>
      <c r="K37" s="19"/>
    </row>
    <row r="38" spans="2:11" ht="18" customHeight="1" thickBot="1" x14ac:dyDescent="0.35">
      <c r="B38" s="7">
        <v>5</v>
      </c>
      <c r="C38" s="8"/>
      <c r="D38" s="8"/>
      <c r="E38" s="8"/>
      <c r="F38" s="8"/>
      <c r="G38" s="8"/>
      <c r="H38" s="114"/>
      <c r="I38" s="115"/>
      <c r="J38" s="18"/>
      <c r="K38" s="19"/>
    </row>
    <row r="39" spans="2:11" ht="18" customHeight="1" thickBot="1" x14ac:dyDescent="0.35">
      <c r="B39" s="7">
        <v>6</v>
      </c>
      <c r="C39" s="8"/>
      <c r="D39" s="8"/>
      <c r="E39" s="8"/>
      <c r="F39" s="8"/>
      <c r="G39" s="8"/>
      <c r="H39" s="114"/>
      <c r="I39" s="115"/>
      <c r="J39" s="18"/>
      <c r="K39" s="19"/>
    </row>
    <row r="40" spans="2:11" ht="18" customHeight="1" thickBot="1" x14ac:dyDescent="0.35">
      <c r="B40" s="7">
        <v>7</v>
      </c>
      <c r="C40" s="8"/>
      <c r="D40" s="8"/>
      <c r="E40" s="8"/>
      <c r="F40" s="8"/>
      <c r="G40" s="8"/>
      <c r="H40" s="114"/>
      <c r="I40" s="115"/>
      <c r="J40" s="18"/>
      <c r="K40" s="19"/>
    </row>
    <row r="41" spans="2:11" ht="18" customHeight="1" thickBot="1" x14ac:dyDescent="0.35">
      <c r="B41" s="7">
        <v>8</v>
      </c>
      <c r="C41" s="8"/>
      <c r="D41" s="8"/>
      <c r="E41" s="8"/>
      <c r="F41" s="8"/>
      <c r="G41" s="8"/>
      <c r="H41" s="114"/>
      <c r="I41" s="115"/>
      <c r="J41" s="18"/>
      <c r="K41" s="19"/>
    </row>
    <row r="42" spans="2:11" ht="18" customHeight="1" thickBot="1" x14ac:dyDescent="0.35">
      <c r="B42" s="7">
        <v>9</v>
      </c>
      <c r="C42" s="8"/>
      <c r="D42" s="8"/>
      <c r="E42" s="8"/>
      <c r="F42" s="8"/>
      <c r="G42" s="8"/>
      <c r="H42" s="114"/>
      <c r="I42" s="115"/>
      <c r="J42" s="18"/>
      <c r="K42" s="19"/>
    </row>
    <row r="43" spans="2:11" ht="18" customHeight="1" thickBot="1" x14ac:dyDescent="0.35">
      <c r="B43" s="7">
        <v>10</v>
      </c>
      <c r="C43" s="8"/>
      <c r="D43" s="8"/>
      <c r="E43" s="8"/>
      <c r="F43" s="8"/>
      <c r="G43" s="8"/>
      <c r="H43" s="114"/>
      <c r="I43" s="115"/>
      <c r="J43" s="18"/>
      <c r="K43" s="19"/>
    </row>
    <row r="44" spans="2:11" ht="18" customHeight="1" thickBot="1" x14ac:dyDescent="0.35">
      <c r="B44" s="7">
        <v>11</v>
      </c>
      <c r="C44" s="8"/>
      <c r="D44" s="8"/>
      <c r="E44" s="8"/>
      <c r="F44" s="8"/>
      <c r="G44" s="8"/>
      <c r="H44" s="114"/>
      <c r="I44" s="115"/>
      <c r="J44" s="18"/>
      <c r="K44" s="19"/>
    </row>
    <row r="45" spans="2:11" ht="18" customHeight="1" thickBot="1" x14ac:dyDescent="0.35">
      <c r="B45" s="7">
        <v>12</v>
      </c>
      <c r="C45" s="8"/>
      <c r="D45" s="8"/>
      <c r="E45" s="8"/>
      <c r="F45" s="8"/>
      <c r="G45" s="8"/>
      <c r="H45" s="114"/>
      <c r="I45" s="115"/>
      <c r="J45" s="18"/>
      <c r="K45" s="19"/>
    </row>
    <row r="46" spans="2:11" ht="18" customHeight="1" thickBot="1" x14ac:dyDescent="0.35">
      <c r="B46" s="7">
        <v>13</v>
      </c>
      <c r="C46" s="8"/>
      <c r="D46" s="8"/>
      <c r="E46" s="8"/>
      <c r="F46" s="8"/>
      <c r="G46" s="8"/>
      <c r="H46" s="114"/>
      <c r="I46" s="115"/>
      <c r="J46" s="18"/>
      <c r="K46" s="19"/>
    </row>
    <row r="47" spans="2:11" ht="18" customHeight="1" thickBot="1" x14ac:dyDescent="0.35">
      <c r="B47" s="7">
        <v>14</v>
      </c>
      <c r="C47" s="8"/>
      <c r="D47" s="8"/>
      <c r="E47" s="8"/>
      <c r="F47" s="8"/>
      <c r="G47" s="8"/>
      <c r="H47" s="114"/>
      <c r="I47" s="115"/>
      <c r="J47" s="18"/>
      <c r="K47" s="19"/>
    </row>
    <row r="48" spans="2:11" ht="18" customHeight="1" thickBot="1" x14ac:dyDescent="0.35">
      <c r="B48" s="7">
        <v>15</v>
      </c>
      <c r="C48" s="8"/>
      <c r="D48" s="8"/>
      <c r="E48" s="8"/>
      <c r="F48" s="8"/>
      <c r="G48" s="8"/>
      <c r="H48" s="114"/>
      <c r="I48" s="115"/>
      <c r="J48" s="18"/>
      <c r="K48" s="19"/>
    </row>
    <row r="49" spans="2:11" ht="18" customHeight="1" thickBot="1" x14ac:dyDescent="0.35">
      <c r="B49" s="7">
        <v>16</v>
      </c>
      <c r="C49" s="8"/>
      <c r="D49" s="8"/>
      <c r="E49" s="8"/>
      <c r="F49" s="8"/>
      <c r="G49" s="8"/>
      <c r="H49" s="114"/>
      <c r="I49" s="115"/>
      <c r="J49" s="18"/>
      <c r="K49" s="19"/>
    </row>
    <row r="50" spans="2:11" ht="18" customHeight="1" thickBot="1" x14ac:dyDescent="0.35">
      <c r="B50" s="7">
        <v>17</v>
      </c>
      <c r="C50" s="8"/>
      <c r="D50" s="8"/>
      <c r="E50" s="8"/>
      <c r="F50" s="8"/>
      <c r="G50" s="8"/>
      <c r="H50" s="114"/>
      <c r="I50" s="115"/>
      <c r="J50" s="18"/>
      <c r="K50" s="19"/>
    </row>
    <row r="51" spans="2:11" ht="18" customHeight="1" thickBot="1" x14ac:dyDescent="0.35">
      <c r="B51" s="7">
        <v>18</v>
      </c>
      <c r="C51" s="8"/>
      <c r="D51" s="8"/>
      <c r="E51" s="8"/>
      <c r="F51" s="8"/>
      <c r="G51" s="8"/>
      <c r="H51" s="114"/>
      <c r="I51" s="115"/>
      <c r="J51" s="18"/>
      <c r="K51" s="19"/>
    </row>
    <row r="52" spans="2:11" ht="18" customHeight="1" thickBot="1" x14ac:dyDescent="0.35">
      <c r="B52" s="7">
        <v>19</v>
      </c>
      <c r="C52" s="8"/>
      <c r="D52" s="8"/>
      <c r="E52" s="8"/>
      <c r="F52" s="8"/>
      <c r="G52" s="8"/>
      <c r="H52" s="114"/>
      <c r="I52" s="115"/>
      <c r="J52" s="18"/>
      <c r="K52" s="19"/>
    </row>
    <row r="53" spans="2:11" ht="18" customHeight="1" thickBot="1" x14ac:dyDescent="0.35">
      <c r="B53" s="7">
        <v>20</v>
      </c>
      <c r="C53" s="8"/>
      <c r="D53" s="8"/>
      <c r="E53" s="8"/>
      <c r="F53" s="8"/>
      <c r="G53" s="8"/>
      <c r="H53" s="114"/>
      <c r="I53" s="115"/>
      <c r="J53" s="18"/>
      <c r="K53" s="19"/>
    </row>
    <row r="54" spans="2:11" ht="18" customHeight="1" thickBot="1" x14ac:dyDescent="0.35">
      <c r="B54" s="7">
        <v>21</v>
      </c>
      <c r="C54" s="8"/>
      <c r="D54" s="8"/>
      <c r="E54" s="8"/>
      <c r="F54" s="8"/>
      <c r="G54" s="8"/>
      <c r="H54" s="114"/>
      <c r="I54" s="115"/>
      <c r="J54" s="18"/>
      <c r="K54" s="19"/>
    </row>
    <row r="55" spans="2:11" ht="18" customHeight="1" thickBot="1" x14ac:dyDescent="0.35">
      <c r="B55" s="7">
        <v>22</v>
      </c>
      <c r="C55" s="8"/>
      <c r="D55" s="8"/>
      <c r="E55" s="8"/>
      <c r="F55" s="8"/>
      <c r="G55" s="8"/>
      <c r="H55" s="114"/>
      <c r="I55" s="115"/>
      <c r="J55" s="18"/>
      <c r="K55" s="19"/>
    </row>
    <row r="56" spans="2:11" ht="18" customHeight="1" thickBot="1" x14ac:dyDescent="0.35">
      <c r="B56" s="7">
        <v>23</v>
      </c>
      <c r="C56" s="8"/>
      <c r="D56" s="8"/>
      <c r="E56" s="8"/>
      <c r="F56" s="8"/>
      <c r="G56" s="8"/>
      <c r="H56" s="114"/>
      <c r="I56" s="115"/>
      <c r="J56" s="18"/>
      <c r="K56" s="19"/>
    </row>
    <row r="57" spans="2:11" ht="18" customHeight="1" thickBot="1" x14ac:dyDescent="0.35">
      <c r="B57" s="3">
        <v>24</v>
      </c>
      <c r="C57" s="11"/>
      <c r="D57" s="11"/>
      <c r="E57" s="11"/>
      <c r="F57" s="11"/>
      <c r="G57" s="11"/>
      <c r="H57" s="116"/>
      <c r="I57" s="117"/>
      <c r="J57" s="20"/>
      <c r="K57" s="21"/>
    </row>
    <row r="58" spans="2:11" ht="7.5" customHeight="1" thickBot="1" x14ac:dyDescent="0.25"/>
    <row r="59" spans="2:11" ht="22.5" customHeight="1" thickBot="1" x14ac:dyDescent="0.25">
      <c r="B59" s="118" t="s">
        <v>28</v>
      </c>
      <c r="C59" s="119"/>
      <c r="D59" s="120"/>
      <c r="E59" s="118" t="s">
        <v>8</v>
      </c>
      <c r="F59" s="119"/>
      <c r="G59" s="120"/>
      <c r="H59" s="118" t="s">
        <v>29</v>
      </c>
      <c r="I59" s="119"/>
      <c r="J59" s="119"/>
      <c r="K59" s="120"/>
    </row>
    <row r="60" spans="2:11" ht="7.5" customHeight="1" thickBot="1" x14ac:dyDescent="0.25">
      <c r="B60" s="108"/>
      <c r="C60" s="108"/>
    </row>
    <row r="61" spans="2:11" ht="7.5" customHeight="1" thickTop="1" x14ac:dyDescent="0.2">
      <c r="B61" s="109"/>
      <c r="C61" s="110"/>
      <c r="D61" s="26"/>
      <c r="E61" s="27"/>
      <c r="F61" s="111"/>
      <c r="G61" s="112"/>
      <c r="H61" s="109"/>
      <c r="I61" s="110"/>
      <c r="J61" s="110"/>
      <c r="K61" s="113"/>
    </row>
    <row r="62" spans="2:11" ht="17.25" x14ac:dyDescent="0.35">
      <c r="B62" s="100">
        <f>SUM(B63:C65)</f>
        <v>0</v>
      </c>
      <c r="C62" s="101"/>
      <c r="D62" s="28" t="s">
        <v>30</v>
      </c>
      <c r="E62" s="100" t="s">
        <v>31</v>
      </c>
      <c r="F62" s="101"/>
      <c r="G62" s="102"/>
      <c r="H62" s="89"/>
      <c r="I62" s="90"/>
      <c r="J62" s="90"/>
      <c r="K62" s="91"/>
    </row>
    <row r="63" spans="2:11" ht="17.25" x14ac:dyDescent="0.35">
      <c r="B63" s="85">
        <f>SUMPRODUCT((C6:C30="Buch")*(F6:F30="gelesen"))</f>
        <v>0</v>
      </c>
      <c r="C63" s="86"/>
      <c r="D63" s="34" t="s">
        <v>32</v>
      </c>
      <c r="E63" s="32">
        <f>COUNTIF(I6:I30,1)</f>
        <v>0</v>
      </c>
      <c r="F63" s="87" t="s">
        <v>33</v>
      </c>
      <c r="G63" s="88"/>
      <c r="H63" s="89"/>
      <c r="I63" s="90"/>
      <c r="J63" s="90"/>
      <c r="K63" s="91"/>
    </row>
    <row r="64" spans="2:11" ht="17.25" x14ac:dyDescent="0.35">
      <c r="B64" s="85">
        <f>SUMPRODUCT((C6:C30="eBook")*(F6:F30="gelesen"))</f>
        <v>0</v>
      </c>
      <c r="C64" s="86"/>
      <c r="D64" s="34" t="s">
        <v>34</v>
      </c>
      <c r="E64" s="32">
        <f>COUNTIF(I6:I30,"1,5")</f>
        <v>0</v>
      </c>
      <c r="F64" s="87" t="s">
        <v>35</v>
      </c>
      <c r="G64" s="88"/>
      <c r="H64" s="89"/>
      <c r="I64" s="90"/>
      <c r="J64" s="90"/>
      <c r="K64" s="91"/>
    </row>
    <row r="65" spans="2:11" ht="17.25" x14ac:dyDescent="0.35">
      <c r="B65" s="85">
        <f>SUMPRODUCT((C6:C30="Hörbuch")*(F6:F30="gehört"))</f>
        <v>0</v>
      </c>
      <c r="C65" s="86"/>
      <c r="D65" s="34" t="s">
        <v>36</v>
      </c>
      <c r="E65" s="32">
        <f>COUNTIF(I6:I30,2)</f>
        <v>0</v>
      </c>
      <c r="F65" s="87" t="s">
        <v>37</v>
      </c>
      <c r="G65" s="88"/>
      <c r="H65" s="89"/>
      <c r="I65" s="90"/>
      <c r="J65" s="90"/>
      <c r="K65" s="91"/>
    </row>
    <row r="66" spans="2:11" ht="17.25" x14ac:dyDescent="0.35">
      <c r="B66" s="85"/>
      <c r="C66" s="86"/>
      <c r="D66" s="34"/>
      <c r="E66" s="32">
        <f>COUNTIF(I6:I30,"2,5")</f>
        <v>0</v>
      </c>
      <c r="F66" s="87" t="s">
        <v>38</v>
      </c>
      <c r="G66" s="88"/>
      <c r="H66" s="89"/>
      <c r="I66" s="90"/>
      <c r="J66" s="90"/>
      <c r="K66" s="91"/>
    </row>
    <row r="67" spans="2:11" ht="17.25" x14ac:dyDescent="0.35">
      <c r="B67" s="85">
        <f>COUNTIF(F6:F30,"abgebrochen")</f>
        <v>0</v>
      </c>
      <c r="C67" s="86"/>
      <c r="D67" s="34" t="s">
        <v>39</v>
      </c>
      <c r="E67" s="32">
        <f>COUNTIF(I6:I30,3)</f>
        <v>0</v>
      </c>
      <c r="F67" s="87" t="s">
        <v>40</v>
      </c>
      <c r="G67" s="88"/>
      <c r="H67" s="89"/>
      <c r="I67" s="90"/>
      <c r="J67" s="90"/>
      <c r="K67" s="91"/>
    </row>
    <row r="68" spans="2:11" ht="17.25" x14ac:dyDescent="0.35">
      <c r="B68" s="85">
        <f>COUNTIF(F6:F30,"am lesen")</f>
        <v>0</v>
      </c>
      <c r="C68" s="86"/>
      <c r="D68" s="34" t="s">
        <v>41</v>
      </c>
      <c r="E68" s="32">
        <f>COUNTIF(I6:I30,"3,5")</f>
        <v>0</v>
      </c>
      <c r="F68" s="87" t="s">
        <v>42</v>
      </c>
      <c r="G68" s="88"/>
      <c r="H68" s="89"/>
      <c r="I68" s="90"/>
      <c r="J68" s="90"/>
      <c r="K68" s="91"/>
    </row>
    <row r="69" spans="2:11" ht="17.25" x14ac:dyDescent="0.35">
      <c r="B69" s="85">
        <f>COUNTIF(F6:F30,"am hören")</f>
        <v>0</v>
      </c>
      <c r="C69" s="86"/>
      <c r="D69" s="34" t="s">
        <v>43</v>
      </c>
      <c r="E69" s="32">
        <f>COUNTIF(I6:I30,4)</f>
        <v>0</v>
      </c>
      <c r="F69" s="87" t="s">
        <v>44</v>
      </c>
      <c r="G69" s="88"/>
      <c r="H69" s="89"/>
      <c r="I69" s="90"/>
      <c r="J69" s="90"/>
      <c r="K69" s="91"/>
    </row>
    <row r="70" spans="2:11" ht="17.25" x14ac:dyDescent="0.35">
      <c r="B70" s="32"/>
      <c r="C70" s="33"/>
      <c r="D70" s="34"/>
      <c r="E70" s="32">
        <f>COUNTIF(I6:I30,4.5)</f>
        <v>0</v>
      </c>
      <c r="F70" s="87" t="s">
        <v>45</v>
      </c>
      <c r="G70" s="88"/>
      <c r="H70" s="89"/>
      <c r="I70" s="90"/>
      <c r="J70" s="90"/>
      <c r="K70" s="91"/>
    </row>
    <row r="71" spans="2:11" ht="17.25" x14ac:dyDescent="0.35">
      <c r="B71" s="103">
        <f>SUMIF(F6:F30,"gelesen",J6:J30)</f>
        <v>0</v>
      </c>
      <c r="C71" s="104"/>
      <c r="D71" s="34" t="s">
        <v>46</v>
      </c>
      <c r="E71" s="32">
        <f>COUNTIF(I8:I30,5)</f>
        <v>0</v>
      </c>
      <c r="F71" s="87" t="s">
        <v>47</v>
      </c>
      <c r="G71" s="88"/>
      <c r="H71" s="89"/>
      <c r="I71" s="90"/>
      <c r="J71" s="90"/>
      <c r="K71" s="91"/>
    </row>
    <row r="72" spans="2:11" ht="17.25" x14ac:dyDescent="0.35">
      <c r="B72" s="105">
        <f>B71/31</f>
        <v>0</v>
      </c>
      <c r="C72" s="106"/>
      <c r="D72" s="39" t="s">
        <v>48</v>
      </c>
      <c r="E72" s="32">
        <f>COUNTIF(I6:I30,5.5)</f>
        <v>0</v>
      </c>
      <c r="F72" s="87" t="s">
        <v>49</v>
      </c>
      <c r="G72" s="88"/>
      <c r="H72" s="89"/>
      <c r="I72" s="90"/>
      <c r="J72" s="90"/>
      <c r="K72" s="91"/>
    </row>
    <row r="73" spans="2:11" ht="17.25" x14ac:dyDescent="0.35">
      <c r="B73" s="85"/>
      <c r="C73" s="86"/>
      <c r="D73" s="39"/>
      <c r="E73" s="40"/>
      <c r="F73" s="86"/>
      <c r="G73" s="107"/>
      <c r="H73" s="89"/>
      <c r="I73" s="90"/>
      <c r="J73" s="90"/>
      <c r="K73" s="91"/>
    </row>
    <row r="74" spans="2:11" ht="17.25" x14ac:dyDescent="0.35">
      <c r="B74" s="103">
        <f ca="1">SUMIF(F6:F30,"gehört",K6:K29)</f>
        <v>0</v>
      </c>
      <c r="C74" s="104"/>
      <c r="D74" s="34" t="s">
        <v>50</v>
      </c>
      <c r="E74" s="100" t="s">
        <v>8</v>
      </c>
      <c r="F74" s="101"/>
      <c r="G74" s="102"/>
      <c r="H74" s="89"/>
      <c r="I74" s="90"/>
      <c r="J74" s="90"/>
      <c r="K74" s="91"/>
    </row>
    <row r="75" spans="2:11" ht="17.25" x14ac:dyDescent="0.35">
      <c r="B75" s="105">
        <f ca="1">B74/31</f>
        <v>0</v>
      </c>
      <c r="C75" s="106"/>
      <c r="D75" s="39" t="s">
        <v>51</v>
      </c>
      <c r="E75" s="37">
        <f>SUMIF(C6:C30,"Buch",I6:I30)</f>
        <v>0</v>
      </c>
      <c r="F75" s="87" t="s">
        <v>52</v>
      </c>
      <c r="G75" s="88"/>
      <c r="H75" s="89"/>
      <c r="I75" s="90"/>
      <c r="J75" s="90"/>
      <c r="K75" s="91"/>
    </row>
    <row r="76" spans="2:11" ht="17.25" x14ac:dyDescent="0.35">
      <c r="B76" s="85"/>
      <c r="C76" s="86"/>
      <c r="D76" s="34"/>
      <c r="E76" s="37">
        <f>SUMIF(C6:C30,"eBook",I6:I30)</f>
        <v>0</v>
      </c>
      <c r="F76" s="87" t="s">
        <v>53</v>
      </c>
      <c r="G76" s="88"/>
      <c r="H76" s="89"/>
      <c r="I76" s="90"/>
      <c r="J76" s="90"/>
      <c r="K76" s="91"/>
    </row>
    <row r="77" spans="2:11" ht="17.25" x14ac:dyDescent="0.35">
      <c r="B77" s="100">
        <f>COUNTA(D34:D57)</f>
        <v>0</v>
      </c>
      <c r="C77" s="101"/>
      <c r="D77" s="28" t="s">
        <v>54</v>
      </c>
      <c r="E77" s="37">
        <f>SUMIF(C6:C30,"Hörbuch",I6:I30)</f>
        <v>0</v>
      </c>
      <c r="F77" s="87" t="s">
        <v>55</v>
      </c>
      <c r="G77" s="88"/>
      <c r="H77" s="89"/>
      <c r="I77" s="90"/>
      <c r="J77" s="90"/>
      <c r="K77" s="91"/>
    </row>
    <row r="78" spans="2:11" ht="17.25" x14ac:dyDescent="0.35">
      <c r="B78" s="85">
        <f>COUNTIF(G34:G57,"Gekauft")</f>
        <v>0</v>
      </c>
      <c r="C78" s="86"/>
      <c r="D78" s="34" t="s">
        <v>56</v>
      </c>
      <c r="E78" s="32"/>
      <c r="F78" s="87"/>
      <c r="G78" s="88"/>
      <c r="H78" s="89"/>
      <c r="I78" s="90"/>
      <c r="J78" s="90"/>
      <c r="K78" s="91"/>
    </row>
    <row r="79" spans="2:11" ht="17.25" x14ac:dyDescent="0.35">
      <c r="B79" s="85">
        <f>COUNTIF(G34:G57,"Gekauft bei Amazon")</f>
        <v>0</v>
      </c>
      <c r="C79" s="86"/>
      <c r="D79" s="34" t="s">
        <v>87</v>
      </c>
      <c r="E79" s="32"/>
      <c r="F79" s="35"/>
      <c r="G79" s="36"/>
      <c r="H79" s="29"/>
      <c r="I79" s="30"/>
      <c r="J79" s="30"/>
      <c r="K79" s="31"/>
    </row>
    <row r="80" spans="2:11" ht="17.25" x14ac:dyDescent="0.35">
      <c r="B80" s="85">
        <f>COUNTIF(G34:G57,"Gekauft bei Thalia")</f>
        <v>0</v>
      </c>
      <c r="C80" s="86"/>
      <c r="D80" s="34" t="s">
        <v>88</v>
      </c>
      <c r="E80" s="100" t="s">
        <v>58</v>
      </c>
      <c r="F80" s="101"/>
      <c r="G80" s="102"/>
      <c r="H80" s="29"/>
      <c r="I80" s="30" t="s">
        <v>97</v>
      </c>
      <c r="J80" s="30"/>
      <c r="K80" s="31"/>
    </row>
    <row r="81" spans="2:11" ht="17.25" x14ac:dyDescent="0.35">
      <c r="B81" s="85">
        <f>COUNTIF(G34:G57,"Gekauft bei buecher.de")</f>
        <v>0</v>
      </c>
      <c r="C81" s="86"/>
      <c r="D81" s="34" t="s">
        <v>89</v>
      </c>
      <c r="E81" s="37" t="e">
        <f>E75/B63</f>
        <v>#DIV/0!</v>
      </c>
      <c r="F81" s="87" t="s">
        <v>52</v>
      </c>
      <c r="G81" s="88"/>
      <c r="H81" s="29"/>
      <c r="I81" s="30"/>
      <c r="J81" s="30"/>
      <c r="K81" s="31"/>
    </row>
    <row r="82" spans="2:11" ht="17.25" x14ac:dyDescent="0.35">
      <c r="B82" s="85">
        <f>COUNTIF(G34:G57,"Gekauft im lokalen Buchhandel")</f>
        <v>0</v>
      </c>
      <c r="C82" s="86"/>
      <c r="D82" s="34" t="s">
        <v>90</v>
      </c>
      <c r="E82" s="32" t="e">
        <f>E76/B64</f>
        <v>#DIV/0!</v>
      </c>
      <c r="F82" s="87" t="s">
        <v>53</v>
      </c>
      <c r="G82" s="88"/>
      <c r="H82" s="29"/>
      <c r="I82" s="30"/>
      <c r="J82" s="30"/>
      <c r="K82" s="31"/>
    </row>
    <row r="83" spans="2:11" ht="17.25" x14ac:dyDescent="0.35">
      <c r="B83" s="85">
        <f>COUNTIF(G34:G57,"Gekauft bei Arvelle")</f>
        <v>0</v>
      </c>
      <c r="C83" s="86"/>
      <c r="D83" s="34" t="s">
        <v>91</v>
      </c>
      <c r="E83" s="37" t="e">
        <f>E77/B65</f>
        <v>#DIV/0!</v>
      </c>
      <c r="F83" s="87" t="s">
        <v>55</v>
      </c>
      <c r="G83" s="88"/>
      <c r="H83" s="29"/>
      <c r="I83" s="30"/>
      <c r="J83" s="30"/>
      <c r="K83" s="31"/>
    </row>
    <row r="84" spans="2:11" ht="17.25" x14ac:dyDescent="0.35">
      <c r="B84" s="85">
        <f>COUNTIF(G34:G57,"Gekauft bei Rebuy")</f>
        <v>0</v>
      </c>
      <c r="C84" s="86"/>
      <c r="D84" s="34" t="s">
        <v>92</v>
      </c>
      <c r="E84" s="32"/>
      <c r="F84" s="35"/>
      <c r="G84" s="36"/>
      <c r="H84" s="29"/>
      <c r="I84" s="30"/>
      <c r="J84" s="30"/>
      <c r="K84" s="31"/>
    </row>
    <row r="85" spans="2:11" ht="17.25" x14ac:dyDescent="0.35">
      <c r="B85" s="85">
        <f>COUNTIF(G34:G57,"Gekauft bei Medimops")</f>
        <v>0</v>
      </c>
      <c r="C85" s="86"/>
      <c r="D85" s="34" t="s">
        <v>93</v>
      </c>
      <c r="E85" s="32"/>
      <c r="F85" s="35"/>
      <c r="G85" s="36"/>
      <c r="H85" s="29"/>
      <c r="I85" s="30"/>
      <c r="J85" s="30"/>
      <c r="K85" s="31"/>
    </row>
    <row r="86" spans="2:11" ht="17.25" x14ac:dyDescent="0.35">
      <c r="B86" s="85">
        <f>COUNTIF(G34:G57,"Gekauft in einem anderen Geschäft")</f>
        <v>0</v>
      </c>
      <c r="C86" s="86"/>
      <c r="D86" s="34" t="s">
        <v>94</v>
      </c>
      <c r="E86" s="32"/>
      <c r="F86" s="35"/>
      <c r="G86" s="36"/>
      <c r="H86" s="29"/>
      <c r="I86" s="30"/>
      <c r="J86" s="30"/>
      <c r="K86" s="31"/>
    </row>
    <row r="87" spans="2:11" ht="17.25" x14ac:dyDescent="0.35">
      <c r="B87" s="85">
        <f>COUNTIF(G34:G57,"Geliehen")</f>
        <v>0</v>
      </c>
      <c r="C87" s="86"/>
      <c r="D87" s="34" t="s">
        <v>57</v>
      </c>
      <c r="E87" s="100"/>
      <c r="F87" s="101"/>
      <c r="G87" s="102"/>
      <c r="H87" s="89"/>
      <c r="I87" s="90"/>
      <c r="J87" s="90"/>
      <c r="K87" s="91"/>
    </row>
    <row r="88" spans="2:11" ht="17.25" x14ac:dyDescent="0.35">
      <c r="B88" s="85">
        <f>COUNTIF(G34:G57,"Geschenk")</f>
        <v>0</v>
      </c>
      <c r="C88" s="86"/>
      <c r="D88" s="34" t="s">
        <v>59</v>
      </c>
      <c r="E88" s="37"/>
      <c r="F88" s="87"/>
      <c r="G88" s="88"/>
      <c r="H88" s="89"/>
      <c r="I88" s="90"/>
      <c r="J88" s="90"/>
      <c r="K88" s="91"/>
    </row>
    <row r="89" spans="2:11" ht="17.25" x14ac:dyDescent="0.35">
      <c r="B89" s="85">
        <f>COUNTIF(G34:G57,"Reziexemplar")</f>
        <v>0</v>
      </c>
      <c r="C89" s="86"/>
      <c r="D89" s="34" t="s">
        <v>60</v>
      </c>
      <c r="E89" s="32"/>
      <c r="F89" s="87"/>
      <c r="G89" s="88"/>
      <c r="H89" s="89"/>
      <c r="I89" s="90"/>
      <c r="J89" s="90"/>
      <c r="K89" s="91"/>
    </row>
    <row r="90" spans="2:11" ht="17.25" x14ac:dyDescent="0.35">
      <c r="B90" s="85">
        <f>COUNTIF(G34:G57,"Getauscht")</f>
        <v>0</v>
      </c>
      <c r="C90" s="86"/>
      <c r="D90" s="34" t="s">
        <v>61</v>
      </c>
      <c r="E90" s="37"/>
      <c r="F90" s="87"/>
      <c r="G90" s="88"/>
      <c r="H90" s="89"/>
      <c r="I90" s="90"/>
      <c r="J90" s="90"/>
      <c r="K90" s="91"/>
    </row>
    <row r="91" spans="2:11" ht="17.25" x14ac:dyDescent="0.35">
      <c r="B91" s="32"/>
      <c r="C91" s="33"/>
      <c r="D91" s="34"/>
      <c r="E91" s="37"/>
      <c r="F91" s="35"/>
      <c r="G91" s="36"/>
      <c r="H91" s="29"/>
      <c r="I91" s="30"/>
      <c r="J91" s="30"/>
      <c r="K91" s="31"/>
    </row>
    <row r="92" spans="2:11" ht="17.25" x14ac:dyDescent="0.35">
      <c r="B92" s="92">
        <f>SUM(J34:J57)</f>
        <v>0</v>
      </c>
      <c r="C92" s="93"/>
      <c r="D92" s="28" t="s">
        <v>62</v>
      </c>
      <c r="E92" s="32"/>
      <c r="F92" s="87"/>
      <c r="G92" s="88"/>
      <c r="H92" s="41"/>
      <c r="I92" s="42"/>
      <c r="J92" s="94" t="s">
        <v>63</v>
      </c>
      <c r="K92" s="95"/>
    </row>
    <row r="93" spans="2:11" ht="7.5" customHeight="1" thickBot="1" x14ac:dyDescent="0.4">
      <c r="B93" s="96"/>
      <c r="C93" s="97"/>
      <c r="D93" s="43"/>
      <c r="E93" s="44"/>
      <c r="F93" s="97"/>
      <c r="G93" s="98"/>
      <c r="H93" s="78"/>
      <c r="I93" s="79"/>
      <c r="J93" s="79"/>
      <c r="K93" s="80"/>
    </row>
    <row r="94" spans="2:11" ht="18.75" thickTop="1" thickBot="1" x14ac:dyDescent="0.4">
      <c r="B94" s="81"/>
      <c r="C94" s="81"/>
      <c r="D94" s="22"/>
      <c r="E94" s="22"/>
      <c r="F94" s="22"/>
      <c r="G94" s="22"/>
      <c r="H94" s="22"/>
      <c r="I94" s="22"/>
      <c r="J94" s="22"/>
      <c r="K94" s="22"/>
    </row>
    <row r="95" spans="2:11" ht="18.75" thickTop="1" thickBot="1" x14ac:dyDescent="0.4">
      <c r="B95" s="128" t="s">
        <v>98</v>
      </c>
      <c r="C95" s="82"/>
      <c r="D95" s="83"/>
      <c r="E95" s="22"/>
      <c r="F95" s="22"/>
      <c r="G95" s="22"/>
      <c r="H95" s="22"/>
      <c r="I95" s="22"/>
      <c r="J95" s="22"/>
      <c r="K95" s="22"/>
    </row>
    <row r="96" spans="2:11" ht="18" thickTop="1" x14ac:dyDescent="0.35">
      <c r="B96" s="84"/>
      <c r="C96" s="84"/>
      <c r="D96" s="22"/>
      <c r="E96" s="22"/>
      <c r="F96" s="22"/>
      <c r="G96" s="22"/>
      <c r="H96" s="22"/>
      <c r="I96" s="22"/>
      <c r="J96" s="22"/>
      <c r="K96" s="22"/>
    </row>
    <row r="97" spans="2:11" ht="17.25" x14ac:dyDescent="0.35">
      <c r="B97" s="99"/>
      <c r="C97" s="99"/>
      <c r="D97" s="22"/>
      <c r="E97" s="22"/>
      <c r="F97" s="22"/>
      <c r="G97" s="22"/>
      <c r="H97" s="22"/>
      <c r="I97" s="22"/>
      <c r="J97" s="22"/>
      <c r="K97" s="22"/>
    </row>
    <row r="98" spans="2:11" ht="17.25" x14ac:dyDescent="0.35">
      <c r="B98" s="99"/>
      <c r="C98" s="99"/>
      <c r="D98" s="22"/>
      <c r="E98" s="22"/>
      <c r="F98" s="22"/>
      <c r="G98" s="22"/>
      <c r="H98" s="22"/>
      <c r="I98" s="22"/>
      <c r="J98" s="22"/>
      <c r="K98" s="22"/>
    </row>
    <row r="99" spans="2:11" ht="17.25" x14ac:dyDescent="0.35">
      <c r="B99" s="99"/>
      <c r="C99" s="99"/>
      <c r="D99" s="22"/>
      <c r="E99" s="22"/>
      <c r="F99" s="22"/>
      <c r="G99" s="22"/>
      <c r="H99" s="22"/>
      <c r="I99" s="22"/>
      <c r="J99" s="22"/>
      <c r="K99" s="22"/>
    </row>
    <row r="100" spans="2:11" ht="14.25" x14ac:dyDescent="0.3">
      <c r="B100" s="76"/>
      <c r="C100" s="76"/>
      <c r="D100" s="23"/>
      <c r="E100" s="23"/>
      <c r="F100" s="23"/>
      <c r="G100" s="23"/>
      <c r="H100" s="23"/>
      <c r="I100" s="23"/>
      <c r="J100" s="23"/>
      <c r="K100" s="23"/>
    </row>
    <row r="101" spans="2:11" ht="14.25" x14ac:dyDescent="0.3">
      <c r="B101" s="76"/>
      <c r="C101" s="76"/>
      <c r="D101" s="23"/>
      <c r="E101" s="23"/>
      <c r="F101" s="23"/>
      <c r="G101" s="23"/>
      <c r="H101" s="23"/>
      <c r="I101" s="23"/>
      <c r="J101" s="23"/>
      <c r="K101" s="23"/>
    </row>
    <row r="102" spans="2:11" ht="14.25" x14ac:dyDescent="0.3">
      <c r="B102" s="76"/>
      <c r="C102" s="76"/>
      <c r="D102" s="23"/>
      <c r="E102" s="23"/>
      <c r="F102" s="23"/>
      <c r="G102" s="23"/>
      <c r="H102" s="23"/>
      <c r="I102" s="23"/>
      <c r="J102" s="23"/>
      <c r="K102" s="23"/>
    </row>
    <row r="103" spans="2:11" ht="14.25" x14ac:dyDescent="0.3">
      <c r="B103" s="76"/>
      <c r="C103" s="76"/>
      <c r="D103" s="23"/>
      <c r="E103" s="23"/>
      <c r="F103" s="23"/>
      <c r="G103" s="23"/>
      <c r="H103" s="23"/>
      <c r="I103" s="23"/>
      <c r="J103" s="23"/>
      <c r="K103" s="23"/>
    </row>
    <row r="104" spans="2:11" ht="14.25" x14ac:dyDescent="0.3">
      <c r="B104" s="76"/>
      <c r="C104" s="76"/>
      <c r="D104" s="23"/>
      <c r="E104" s="23"/>
      <c r="F104" s="23"/>
      <c r="G104" s="23"/>
      <c r="H104" s="23"/>
      <c r="I104" s="23"/>
      <c r="J104" s="23"/>
      <c r="K104" s="23"/>
    </row>
    <row r="105" spans="2:11" ht="14.25" x14ac:dyDescent="0.3">
      <c r="B105" s="76"/>
      <c r="C105" s="76"/>
      <c r="D105" s="23"/>
      <c r="E105" s="23"/>
      <c r="F105" s="23"/>
      <c r="G105" s="23"/>
      <c r="H105" s="23"/>
      <c r="I105" s="23"/>
      <c r="J105" s="23"/>
      <c r="K105" s="23"/>
    </row>
    <row r="106" spans="2:11" ht="14.25" x14ac:dyDescent="0.3">
      <c r="B106" s="76"/>
      <c r="C106" s="76"/>
      <c r="D106" s="23"/>
      <c r="E106" s="23"/>
      <c r="F106" s="23"/>
      <c r="G106" s="23"/>
      <c r="H106" s="23"/>
      <c r="I106" s="23"/>
      <c r="J106" s="23"/>
      <c r="K106" s="23"/>
    </row>
    <row r="107" spans="2:11" ht="14.25" x14ac:dyDescent="0.3">
      <c r="B107" s="76"/>
      <c r="C107" s="76"/>
      <c r="D107" s="23"/>
      <c r="E107" s="23"/>
      <c r="F107" s="23"/>
      <c r="G107" s="23"/>
      <c r="H107" s="23"/>
      <c r="I107" s="23"/>
      <c r="J107" s="23"/>
      <c r="K107" s="23"/>
    </row>
    <row r="108" spans="2:11" ht="14.25" x14ac:dyDescent="0.3">
      <c r="B108" s="76"/>
      <c r="C108" s="76"/>
      <c r="D108" s="23"/>
      <c r="E108" s="23"/>
      <c r="F108" s="23"/>
      <c r="G108" s="23"/>
      <c r="H108" s="23"/>
      <c r="I108" s="23"/>
      <c r="J108" s="23"/>
      <c r="K108" s="23"/>
    </row>
    <row r="109" spans="2:11" x14ac:dyDescent="0.2">
      <c r="B109" s="77"/>
      <c r="C109" s="77"/>
    </row>
    <row r="110" spans="2:11" x14ac:dyDescent="0.2">
      <c r="B110" s="77"/>
      <c r="C110" s="77"/>
    </row>
    <row r="111" spans="2:11" x14ac:dyDescent="0.2">
      <c r="B111" s="77"/>
      <c r="C111" s="77"/>
    </row>
    <row r="112" spans="2:11" x14ac:dyDescent="0.2">
      <c r="B112" s="77"/>
      <c r="C112" s="77"/>
    </row>
    <row r="113" spans="2:3" x14ac:dyDescent="0.2">
      <c r="B113" s="77"/>
      <c r="C113" s="77"/>
    </row>
    <row r="114" spans="2:3" x14ac:dyDescent="0.2">
      <c r="B114" s="77"/>
      <c r="C114" s="77"/>
    </row>
    <row r="115" spans="2:3" x14ac:dyDescent="0.2">
      <c r="B115" s="77"/>
      <c r="C115" s="77"/>
    </row>
    <row r="116" spans="2:3" x14ac:dyDescent="0.2">
      <c r="B116" s="77"/>
      <c r="C116" s="77"/>
    </row>
    <row r="117" spans="2:3" x14ac:dyDescent="0.2">
      <c r="B117" s="77"/>
      <c r="C117" s="77"/>
    </row>
    <row r="118" spans="2:3" x14ac:dyDescent="0.2">
      <c r="B118" s="77"/>
      <c r="C118" s="77"/>
    </row>
    <row r="119" spans="2:3" x14ac:dyDescent="0.2">
      <c r="B119" s="77"/>
      <c r="C119" s="77"/>
    </row>
    <row r="120" spans="2:3" x14ac:dyDescent="0.2">
      <c r="B120" s="77"/>
      <c r="C120" s="77"/>
    </row>
    <row r="121" spans="2:3" x14ac:dyDescent="0.2">
      <c r="B121" s="77"/>
      <c r="C121" s="77"/>
    </row>
    <row r="122" spans="2:3" x14ac:dyDescent="0.2">
      <c r="B122" s="77"/>
      <c r="C122" s="77"/>
    </row>
    <row r="123" spans="2:3" x14ac:dyDescent="0.2">
      <c r="B123" s="77"/>
      <c r="C123" s="77"/>
    </row>
    <row r="124" spans="2:3" x14ac:dyDescent="0.2">
      <c r="B124" s="77"/>
      <c r="C124" s="77"/>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algorithmName="SHA-512" hashValue="6ciRCpk0KByQckH+Dr3D3tGs0rjzXSzCiPdVysrl94hXBmcplYmE9M0QfuvGcWEZzsLu7Hfj3FHSha2h2cDx3A==" saltValue="jMzGSRm2Ej9Gd1gB4s8SsA==" spinCount="100000" sheet="1" objects="1" scenarios="1" insertRows="0"/>
  <protectedRanges>
    <protectedRange sqref="B6:K30" name="Gelesene und gehörte Bücher"/>
    <protectedRange sqref="B34:K57" name="Neu im Bücherregal"/>
    <protectedRange sqref="H62:K91" name="Notizen"/>
  </protectedRanges>
  <mergeCells count="146">
    <mergeCell ref="H36:I36"/>
    <mergeCell ref="H37:I37"/>
    <mergeCell ref="B2:K2"/>
    <mergeCell ref="B4:K4"/>
    <mergeCell ref="B32:K32"/>
    <mergeCell ref="H33:I33"/>
    <mergeCell ref="H34:I34"/>
    <mergeCell ref="H35:I35"/>
    <mergeCell ref="H38:I38"/>
    <mergeCell ref="H39:I39"/>
    <mergeCell ref="H40:I40"/>
    <mergeCell ref="H41:I41"/>
    <mergeCell ref="H52:I52"/>
    <mergeCell ref="H53:I53"/>
    <mergeCell ref="H42:I42"/>
    <mergeCell ref="H43:I43"/>
    <mergeCell ref="H44:I44"/>
    <mergeCell ref="H45:I45"/>
    <mergeCell ref="H46:I46"/>
    <mergeCell ref="H47:I47"/>
    <mergeCell ref="H48:I48"/>
    <mergeCell ref="H49:I49"/>
    <mergeCell ref="H54:I54"/>
    <mergeCell ref="H55:I55"/>
    <mergeCell ref="H56:I56"/>
    <mergeCell ref="H57:I57"/>
    <mergeCell ref="B59:D59"/>
    <mergeCell ref="E59:G59"/>
    <mergeCell ref="H59:K59"/>
    <mergeCell ref="H50:I50"/>
    <mergeCell ref="H51:I51"/>
    <mergeCell ref="B63:C63"/>
    <mergeCell ref="F63:G63"/>
    <mergeCell ref="H63:K63"/>
    <mergeCell ref="B64:C64"/>
    <mergeCell ref="F64:G64"/>
    <mergeCell ref="H64:K64"/>
    <mergeCell ref="B60:C60"/>
    <mergeCell ref="B61:C61"/>
    <mergeCell ref="F61:G61"/>
    <mergeCell ref="H61:K61"/>
    <mergeCell ref="B62:C62"/>
    <mergeCell ref="E62:G62"/>
    <mergeCell ref="H62:K62"/>
    <mergeCell ref="B67:C67"/>
    <mergeCell ref="F67:G67"/>
    <mergeCell ref="H67:K67"/>
    <mergeCell ref="B68:C68"/>
    <mergeCell ref="F68:G68"/>
    <mergeCell ref="H68:K68"/>
    <mergeCell ref="B65:C65"/>
    <mergeCell ref="F65:G65"/>
    <mergeCell ref="H65:K65"/>
    <mergeCell ref="B66:C66"/>
    <mergeCell ref="F66:G66"/>
    <mergeCell ref="H66:K66"/>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76:C76"/>
    <mergeCell ref="F76:G76"/>
    <mergeCell ref="H76:K76"/>
    <mergeCell ref="B77:C77"/>
    <mergeCell ref="F77:G77"/>
    <mergeCell ref="H77:K77"/>
    <mergeCell ref="B74:C74"/>
    <mergeCell ref="E74:G74"/>
    <mergeCell ref="H74:K74"/>
    <mergeCell ref="B75:C75"/>
    <mergeCell ref="F75:G75"/>
    <mergeCell ref="H75:K75"/>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3:C103"/>
    <mergeCell ref="B104:C104"/>
    <mergeCell ref="B105:C105"/>
    <mergeCell ref="B106:C106"/>
    <mergeCell ref="B107:C107"/>
    <mergeCell ref="B108:C108"/>
    <mergeCell ref="B109:C109"/>
    <mergeCell ref="B110:C110"/>
    <mergeCell ref="B101:C101"/>
    <mergeCell ref="B102:C102"/>
  </mergeCells>
  <phoneticPr fontId="11" type="noConversion"/>
  <dataValidations count="7">
    <dataValidation type="list" allowBlank="1" showInputMessage="1" showErrorMessage="1" sqref="K34:K57" xr:uid="{00000000-0002-0000-0C00-000000000000}">
      <formula1>$K$342:$K$348</formula1>
    </dataValidation>
    <dataValidation type="list" showInputMessage="1" showErrorMessage="1" sqref="G34:G57" xr:uid="{00000000-0002-0000-0C00-000001000000}">
      <formula1>$G$342:$G$355</formula1>
    </dataValidation>
    <dataValidation type="list" showInputMessage="1" showErrorMessage="1" sqref="F34:F57" xr:uid="{00000000-0002-0000-0C00-000002000000}">
      <formula1>$F$342:$F$347</formula1>
    </dataValidation>
    <dataValidation type="list" allowBlank="1" showInputMessage="1" showErrorMessage="1" sqref="C34:C57" xr:uid="{00000000-0002-0000-0C00-000003000000}">
      <formula1>$C$342:$C$345</formula1>
    </dataValidation>
    <dataValidation type="list" showInputMessage="1" showErrorMessage="1" sqref="I6:I30" xr:uid="{00000000-0002-0000-0C00-000004000000}">
      <formula1>$I$342:$I$352</formula1>
    </dataValidation>
    <dataValidation type="list" allowBlank="1" showInputMessage="1" showErrorMessage="1" sqref="F6:F30" xr:uid="{00000000-0002-0000-0C00-000005000000}">
      <formula1>$F$342:$F$347</formula1>
    </dataValidation>
    <dataValidation type="list" showInputMessage="1" showErrorMessage="1" promptTitle="Buchart" sqref="C6:C30" xr:uid="{00000000-0002-0000-0C00-00000600000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tabColor indexed="42"/>
  </sheetPr>
  <dimension ref="B1:O43"/>
  <sheetViews>
    <sheetView zoomScaleNormal="100" workbookViewId="0">
      <selection activeCell="G43" sqref="G43"/>
    </sheetView>
  </sheetViews>
  <sheetFormatPr baseColWidth="10" defaultRowHeight="12.75" x14ac:dyDescent="0.2"/>
  <cols>
    <col min="1" max="1" width="1.42578125" customWidth="1"/>
    <col min="4" max="4" width="43.7109375" bestFit="1" customWidth="1"/>
    <col min="5" max="5" width="26.28515625" customWidth="1"/>
  </cols>
  <sheetData>
    <row r="1" spans="2:11" ht="13.5" thickBot="1" x14ac:dyDescent="0.25"/>
    <row r="2" spans="2:11" ht="37.5" customHeight="1" thickBot="1" x14ac:dyDescent="0.25">
      <c r="B2" s="118" t="s">
        <v>112</v>
      </c>
      <c r="C2" s="119"/>
      <c r="D2" s="119"/>
      <c r="E2" s="119"/>
      <c r="F2" s="119"/>
      <c r="G2" s="119"/>
      <c r="H2" s="119"/>
      <c r="I2" s="119"/>
      <c r="J2" s="119"/>
      <c r="K2" s="120"/>
    </row>
    <row r="3" spans="2:11" ht="13.5" thickBot="1" x14ac:dyDescent="0.25"/>
    <row r="4" spans="2:11" ht="32.25" thickBot="1" x14ac:dyDescent="0.25">
      <c r="B4" s="118" t="s">
        <v>28</v>
      </c>
      <c r="C4" s="119"/>
      <c r="D4" s="120"/>
      <c r="E4" s="118" t="s">
        <v>8</v>
      </c>
      <c r="F4" s="119"/>
      <c r="G4" s="120"/>
      <c r="H4" s="118" t="s">
        <v>29</v>
      </c>
      <c r="I4" s="119"/>
      <c r="J4" s="119"/>
      <c r="K4" s="120"/>
    </row>
    <row r="5" spans="2:11" ht="13.5" thickBot="1" x14ac:dyDescent="0.25">
      <c r="B5" s="77"/>
      <c r="C5" s="77"/>
    </row>
    <row r="6" spans="2:11" ht="13.5" thickTop="1" x14ac:dyDescent="0.2">
      <c r="B6" s="109"/>
      <c r="C6" s="110"/>
      <c r="D6" s="26"/>
      <c r="E6" s="27"/>
      <c r="F6" s="111"/>
      <c r="G6" s="112"/>
      <c r="H6" s="109"/>
      <c r="I6" s="110"/>
      <c r="J6" s="110"/>
      <c r="K6" s="113"/>
    </row>
    <row r="7" spans="2:11" ht="17.25" x14ac:dyDescent="0.35">
      <c r="B7" s="100">
        <f>Jan!B63+Feb!B62+Mär!B62+Apr!B62+Mai!B62+Jun!B62+Jul!B62+Aug!B62+Sep!B62+Okt!B62+Nov!B62+Dez!B62</f>
        <v>0</v>
      </c>
      <c r="C7" s="101"/>
      <c r="D7" s="28" t="s">
        <v>30</v>
      </c>
      <c r="E7" s="100" t="s">
        <v>31</v>
      </c>
      <c r="F7" s="101"/>
      <c r="G7" s="102"/>
      <c r="H7" s="89"/>
      <c r="I7" s="90"/>
      <c r="J7" s="90"/>
      <c r="K7" s="91"/>
    </row>
    <row r="8" spans="2:11" ht="17.25" x14ac:dyDescent="0.35">
      <c r="B8" s="85">
        <f>Jan!B64+Feb!B63+Mär!B63+Apr!B63+Mai!B63+Jun!B63+Jul!B63+Aug!B63+Sep!B63+Okt!B63+Nov!B63+Dez!B63</f>
        <v>0</v>
      </c>
      <c r="C8" s="86"/>
      <c r="D8" s="34" t="s">
        <v>32</v>
      </c>
      <c r="E8" s="32">
        <f>Jan!E64+Feb!E63+Mär!E63+Apr!E63+Mai!E63+Jun!E63+Jul!E63+Aug!E63+Sep!E63+Okt!E63+Nov!E63+Dez!E63</f>
        <v>0</v>
      </c>
      <c r="F8" s="87" t="s">
        <v>33</v>
      </c>
      <c r="G8" s="88"/>
      <c r="H8" s="89"/>
      <c r="I8" s="90"/>
      <c r="J8" s="90"/>
      <c r="K8" s="91"/>
    </row>
    <row r="9" spans="2:11" ht="17.25" x14ac:dyDescent="0.35">
      <c r="B9" s="85">
        <f>Jan!B65+Feb!B64+Mär!B64+Apr!B64+Mai!B64+Jun!B64+Jul!B64+Aug!B64+Sep!B64+Okt!B64+Nov!B64+Dez!B64</f>
        <v>0</v>
      </c>
      <c r="C9" s="86"/>
      <c r="D9" s="34" t="s">
        <v>34</v>
      </c>
      <c r="E9" s="32">
        <f>Jan!E65+Feb!E64+Mär!E64+Apr!E64+Mai!E64+Jun!E64+Jul!E64+Aug!E64+Sep!E64+Okt!E64+Nov!E64+Dez!E64</f>
        <v>0</v>
      </c>
      <c r="F9" s="87" t="s">
        <v>35</v>
      </c>
      <c r="G9" s="88"/>
      <c r="H9" s="89"/>
      <c r="I9" s="90"/>
      <c r="J9" s="90"/>
      <c r="K9" s="91"/>
    </row>
    <row r="10" spans="2:11" ht="17.25" x14ac:dyDescent="0.35">
      <c r="B10" s="85">
        <f>Jan!B66+Feb!B65+Mär!B65+Apr!B65+Mai!B65+Jun!B65+Jul!B65+Aug!B65+Sep!B65+Okt!B65+Nov!B65+Dez!B65</f>
        <v>0</v>
      </c>
      <c r="C10" s="86"/>
      <c r="D10" s="34" t="s">
        <v>36</v>
      </c>
      <c r="E10" s="32">
        <f>Jan!E66+Feb!E65+Mär!E65+Apr!E65+Mai!E65+Jun!E65+Jul!E65+Aug!E65+Sep!E65+Okt!E65+Nov!E65+Dez!E65</f>
        <v>0</v>
      </c>
      <c r="F10" s="87" t="s">
        <v>37</v>
      </c>
      <c r="G10" s="88"/>
      <c r="H10" s="89"/>
      <c r="I10" s="90"/>
      <c r="J10" s="90"/>
      <c r="K10" s="91"/>
    </row>
    <row r="11" spans="2:11" ht="17.25" x14ac:dyDescent="0.35">
      <c r="B11" s="85"/>
      <c r="C11" s="86"/>
      <c r="D11" s="34"/>
      <c r="E11" s="32">
        <f>Jan!E67+Feb!E66+Mär!E66+Apr!E66+Mai!E66+Jun!E66+Jul!E66+Aug!E66+Sep!E66+Okt!E66+Nov!E66+Dez!E66</f>
        <v>0</v>
      </c>
      <c r="F11" s="87" t="s">
        <v>38</v>
      </c>
      <c r="G11" s="88"/>
      <c r="H11" s="89"/>
      <c r="I11" s="90"/>
      <c r="J11" s="90"/>
      <c r="K11" s="91"/>
    </row>
    <row r="12" spans="2:11" ht="17.25" x14ac:dyDescent="0.35">
      <c r="B12" s="85">
        <f>Jan!B68+Feb!B67+Mär!B67+Apr!B67+Mai!B67+Jun!B67+Jul!B67+Aug!B67+Sep!B67+Okt!B67+Nov!B67+Dez!B67</f>
        <v>0</v>
      </c>
      <c r="C12" s="86"/>
      <c r="D12" s="34" t="s">
        <v>39</v>
      </c>
      <c r="E12" s="32">
        <f>Jan!E68+Feb!E67+Mär!E67+Apr!E67+Mai!E67+Jun!E67+Jul!E67+Aug!E67+Sep!E67+Okt!E67+Nov!E67+Dez!E67</f>
        <v>0</v>
      </c>
      <c r="F12" s="87" t="s">
        <v>40</v>
      </c>
      <c r="G12" s="88"/>
      <c r="H12" s="89"/>
      <c r="I12" s="90"/>
      <c r="J12" s="90"/>
      <c r="K12" s="91"/>
    </row>
    <row r="13" spans="2:11" ht="17.25" x14ac:dyDescent="0.35">
      <c r="B13" s="85">
        <f>Dez!B68</f>
        <v>0</v>
      </c>
      <c r="C13" s="86"/>
      <c r="D13" s="34" t="s">
        <v>41</v>
      </c>
      <c r="E13" s="32">
        <f>Jan!E69+Feb!E68+Mär!E68+Apr!E68+Mai!E68+Jun!E68+Jul!E68+Aug!E68+Sep!E68+Okt!E68+Nov!E68+Dez!E68</f>
        <v>0</v>
      </c>
      <c r="F13" s="87" t="s">
        <v>42</v>
      </c>
      <c r="G13" s="88"/>
      <c r="H13" s="89"/>
      <c r="I13" s="90"/>
      <c r="J13" s="90"/>
      <c r="K13" s="91"/>
    </row>
    <row r="14" spans="2:11" ht="17.25" x14ac:dyDescent="0.35">
      <c r="B14" s="85">
        <f>Dez!B69</f>
        <v>0</v>
      </c>
      <c r="C14" s="86"/>
      <c r="D14" s="34" t="s">
        <v>43</v>
      </c>
      <c r="E14" s="32">
        <f>Jan!E70+Feb!E69+Mär!E69+Apr!E69+Mai!E69+Jun!E69+Jul!E69+Aug!E69+Sep!E69+Okt!E69+Nov!E69+Dez!E69</f>
        <v>0</v>
      </c>
      <c r="F14" s="87" t="s">
        <v>44</v>
      </c>
      <c r="G14" s="88"/>
      <c r="H14" s="89"/>
      <c r="I14" s="90"/>
      <c r="J14" s="90"/>
      <c r="K14" s="91"/>
    </row>
    <row r="15" spans="2:11" ht="17.25" x14ac:dyDescent="0.35">
      <c r="B15" s="32"/>
      <c r="C15" s="33"/>
      <c r="D15" s="34"/>
      <c r="E15" s="32">
        <f>Jan!E71+Feb!E70+Mär!E70+Apr!E70+Mai!E70+Jun!E70+Jul!E70+Aug!E70+Sep!E70+Okt!E70+Nov!E70+Dez!E70</f>
        <v>0</v>
      </c>
      <c r="F15" s="87" t="s">
        <v>45</v>
      </c>
      <c r="G15" s="88"/>
      <c r="H15" s="89"/>
      <c r="I15" s="90"/>
      <c r="J15" s="90"/>
      <c r="K15" s="91"/>
    </row>
    <row r="16" spans="2:11" ht="17.25" x14ac:dyDescent="0.35">
      <c r="B16" s="103">
        <f>Jan!B72+Feb!B71+Mär!B71+Apr!B71+Mai!B71+Jun!B71+Jul!B71+Aug!B71+Sep!B71+Okt!B71+Nov!B71+Dez!B71</f>
        <v>0</v>
      </c>
      <c r="C16" s="86"/>
      <c r="D16" s="34" t="s">
        <v>46</v>
      </c>
      <c r="E16" s="32">
        <f>Jan!E72+Feb!E71+Mär!E71+Apr!E71+Mai!E71+Jun!E71+Jul!E71+Aug!E71+Sep!E71+Okt!E71+Nov!E71+Dez!E71</f>
        <v>0</v>
      </c>
      <c r="F16" s="87" t="s">
        <v>47</v>
      </c>
      <c r="G16" s="88"/>
      <c r="H16" s="89"/>
      <c r="I16" s="90"/>
      <c r="J16" s="90"/>
      <c r="K16" s="91"/>
    </row>
    <row r="17" spans="2:15" ht="17.25" x14ac:dyDescent="0.35">
      <c r="B17" s="105">
        <f>B16/12</f>
        <v>0</v>
      </c>
      <c r="C17" s="106"/>
      <c r="D17" s="39" t="s">
        <v>73</v>
      </c>
      <c r="E17" s="32">
        <f>Jan!E73+Feb!E72+Mär!E72+Apr!E72+Mai!E72+Jun!E72+Jul!E72+Aug!E72+Sep!E72+Okt!E72+Nov!E72+Dez!E72</f>
        <v>0</v>
      </c>
      <c r="F17" s="87" t="s">
        <v>49</v>
      </c>
      <c r="G17" s="88"/>
      <c r="H17" s="89"/>
      <c r="I17" s="90"/>
      <c r="J17" s="90"/>
      <c r="K17" s="91"/>
    </row>
    <row r="18" spans="2:15" ht="17.25" x14ac:dyDescent="0.35">
      <c r="B18" s="105">
        <f>B16/365</f>
        <v>0</v>
      </c>
      <c r="C18" s="106"/>
      <c r="D18" s="39" t="s">
        <v>48</v>
      </c>
      <c r="E18" s="32"/>
      <c r="F18" s="35"/>
      <c r="G18" s="36"/>
      <c r="H18" s="29"/>
      <c r="I18" s="30"/>
      <c r="J18" s="30"/>
      <c r="K18" s="31"/>
    </row>
    <row r="19" spans="2:15" ht="17.25" x14ac:dyDescent="0.35">
      <c r="B19" s="37"/>
      <c r="C19" s="38"/>
      <c r="D19" s="39"/>
      <c r="E19" s="32"/>
      <c r="F19" s="35"/>
      <c r="G19" s="36"/>
      <c r="H19" s="29"/>
      <c r="I19" s="30"/>
      <c r="J19" s="30"/>
      <c r="K19" s="31"/>
    </row>
    <row r="20" spans="2:15" ht="17.25" x14ac:dyDescent="0.35">
      <c r="B20" s="103">
        <f ca="1">Jan!B75+Feb!B74+Mär!B74+Apr!B74+Mai!B74+Jun!B74+Jul!B74+Aug!B74+Sep!B74+Okt!B74+Nov!B74+Dez!B74</f>
        <v>0</v>
      </c>
      <c r="C20" s="86"/>
      <c r="D20" s="34" t="s">
        <v>50</v>
      </c>
      <c r="E20" s="40"/>
      <c r="F20" s="86"/>
      <c r="G20" s="107"/>
      <c r="H20" s="89"/>
      <c r="I20" s="90"/>
      <c r="J20" s="90"/>
      <c r="K20" s="91"/>
    </row>
    <row r="21" spans="2:15" ht="17.25" x14ac:dyDescent="0.35">
      <c r="B21" s="105">
        <f ca="1">B20/12</f>
        <v>0</v>
      </c>
      <c r="C21" s="106"/>
      <c r="D21" s="39" t="s">
        <v>74</v>
      </c>
      <c r="E21" s="100" t="s">
        <v>8</v>
      </c>
      <c r="F21" s="101"/>
      <c r="G21" s="102"/>
      <c r="H21" s="89"/>
      <c r="I21" s="90"/>
      <c r="J21" s="90"/>
      <c r="K21" s="91"/>
    </row>
    <row r="22" spans="2:15" ht="17.25" x14ac:dyDescent="0.35">
      <c r="B22" s="105">
        <f ca="1">B20/365</f>
        <v>0</v>
      </c>
      <c r="C22" s="106"/>
      <c r="D22" s="39" t="s">
        <v>51</v>
      </c>
      <c r="E22" s="37">
        <f>Jan!E76+Feb!E75+Mär!E75+Apr!E75+Mai!E75+Jun!E75+Jul!E75+Aug!E75+Sep!E75+Okt!E75+Nov!E75+Dez!E75</f>
        <v>0</v>
      </c>
      <c r="F22" s="87" t="s">
        <v>52</v>
      </c>
      <c r="G22" s="88"/>
      <c r="H22" s="89"/>
      <c r="I22" s="90"/>
      <c r="J22" s="90"/>
      <c r="K22" s="91"/>
    </row>
    <row r="23" spans="2:15" ht="17.25" x14ac:dyDescent="0.35">
      <c r="B23" s="85"/>
      <c r="C23" s="86"/>
      <c r="D23" s="34"/>
      <c r="E23" s="37">
        <f>Jan!E77+Feb!E76+Mär!E76+Apr!E76+Mai!E76+Jun!E76+Jul!E76+Aug!E76+Sep!E76+Okt!E76+Nov!E76+Dez!E76</f>
        <v>0</v>
      </c>
      <c r="F23" s="87" t="s">
        <v>53</v>
      </c>
      <c r="G23" s="88"/>
      <c r="H23" s="89"/>
      <c r="I23" s="90"/>
      <c r="J23" s="90"/>
      <c r="K23" s="91"/>
      <c r="O23" s="65"/>
    </row>
    <row r="24" spans="2:15" ht="17.25" x14ac:dyDescent="0.35">
      <c r="B24" s="100">
        <f>Jan!B78+Feb!B77+Mär!B77+Apr!B77+Mai!B77+Jun!B77+Jul!B77+Aug!B77+Sep!B77+Okt!B77+Nov!B77+Dez!B77</f>
        <v>0</v>
      </c>
      <c r="C24" s="101"/>
      <c r="D24" s="28" t="s">
        <v>54</v>
      </c>
      <c r="E24" s="37">
        <f>Jan!E78+Feb!E77+Mär!E77+Apr!E77+Mai!E77+Jun!E77+Jul!E77+Aug!E77+Sep!E77+Okt!E77+Nov!E77+Dez!E77</f>
        <v>0</v>
      </c>
      <c r="F24" s="87" t="s">
        <v>55</v>
      </c>
      <c r="G24" s="88"/>
      <c r="H24" s="89"/>
      <c r="I24" s="90"/>
      <c r="J24" s="90"/>
      <c r="K24" s="91"/>
      <c r="O24" s="65"/>
    </row>
    <row r="25" spans="2:15" ht="17.25" x14ac:dyDescent="0.35">
      <c r="B25" s="85">
        <f>Jan!B79+Feb!B78+Mär!B78+Apr!B78+Mai!B78+Jun!B78+Jul!B78+Aug!B78+Sep!B78+Okt!B78+Nov!B78+Dez!B78</f>
        <v>0</v>
      </c>
      <c r="C25" s="86"/>
      <c r="D25" s="34" t="s">
        <v>56</v>
      </c>
      <c r="E25" s="32"/>
      <c r="F25" s="87"/>
      <c r="G25" s="88"/>
      <c r="H25" s="89"/>
      <c r="I25" s="90"/>
      <c r="J25" s="90"/>
      <c r="K25" s="91"/>
      <c r="O25" s="65"/>
    </row>
    <row r="26" spans="2:15" ht="17.25" x14ac:dyDescent="0.35">
      <c r="B26" s="85">
        <f>Jan!B80+Feb!B79+Mär!B79+Apr!B79+Mai!B79+Jun!B79+Jul!B79+Aug!B79+Sep!B79+Okt!B79+Nov!B79+Dez!B79</f>
        <v>0</v>
      </c>
      <c r="C26" s="86"/>
      <c r="D26" s="34" t="s">
        <v>87</v>
      </c>
      <c r="E26" s="32"/>
      <c r="F26" s="35"/>
      <c r="G26" s="36"/>
      <c r="H26" s="29"/>
      <c r="I26" s="30"/>
      <c r="J26" s="30"/>
      <c r="K26" s="31"/>
      <c r="O26" s="65"/>
    </row>
    <row r="27" spans="2:15" ht="17.25" x14ac:dyDescent="0.35">
      <c r="B27" s="85">
        <f>Jan!B81+Feb!B80+Mär!B80+Apr!B80+Mai!B80+Jun!B80+Jul!B80+Aug!B80+Sep!B80+Okt!B80+Nov!B80+Dez!B80</f>
        <v>0</v>
      </c>
      <c r="C27" s="86"/>
      <c r="D27" s="34" t="s">
        <v>88</v>
      </c>
      <c r="E27" s="32"/>
      <c r="F27" s="35"/>
      <c r="G27" s="36"/>
      <c r="H27" s="29"/>
      <c r="I27" s="30"/>
      <c r="J27" s="30"/>
      <c r="K27" s="31"/>
      <c r="O27" s="65"/>
    </row>
    <row r="28" spans="2:15" ht="17.25" x14ac:dyDescent="0.35">
      <c r="B28" s="85">
        <f>Jan!B82+Feb!B81+Mär!B81+Apr!B81+Mai!B81+Jun!B81+Jul!B81+Aug!B81+Sep!B81+Okt!B81+Nov!B81+Dez!B81</f>
        <v>0</v>
      </c>
      <c r="C28" s="86"/>
      <c r="D28" s="34" t="s">
        <v>89</v>
      </c>
      <c r="E28" s="32"/>
      <c r="F28" s="35"/>
      <c r="G28" s="36"/>
      <c r="H28" s="29"/>
      <c r="I28" s="30"/>
      <c r="J28" s="30"/>
      <c r="K28" s="31"/>
      <c r="O28" s="65"/>
    </row>
    <row r="29" spans="2:15" ht="17.25" x14ac:dyDescent="0.35">
      <c r="B29" s="85">
        <f>Jan!B83+Feb!B82+Mär!B82+Apr!B82+Mai!B82+Jun!B82+Jul!B82+Aug!B82+Sep!B82+Okt!B82+Nov!B82+Dez!B82</f>
        <v>0</v>
      </c>
      <c r="C29" s="86"/>
      <c r="D29" s="34" t="s">
        <v>90</v>
      </c>
      <c r="E29" s="100" t="s">
        <v>58</v>
      </c>
      <c r="F29" s="101"/>
      <c r="G29" s="102"/>
      <c r="H29" s="29"/>
      <c r="I29" s="30"/>
      <c r="J29" s="30"/>
      <c r="K29" s="31"/>
      <c r="O29" s="65"/>
    </row>
    <row r="30" spans="2:15" ht="17.25" x14ac:dyDescent="0.35">
      <c r="B30" s="85">
        <f>Jan!B84+Feb!B83+Mär!B83+Apr!B83+Mai!B83+Jun!B83+Jul!B83+Aug!B83+Sep!B83+Okt!B83+Nov!B83+Dez!B83</f>
        <v>0</v>
      </c>
      <c r="C30" s="86"/>
      <c r="D30" s="34" t="s">
        <v>91</v>
      </c>
      <c r="E30" s="37" t="e">
        <f>E22/B8</f>
        <v>#DIV/0!</v>
      </c>
      <c r="F30" s="87" t="s">
        <v>52</v>
      </c>
      <c r="G30" s="88"/>
      <c r="H30" s="29"/>
      <c r="I30" s="30"/>
      <c r="J30" s="30"/>
      <c r="K30" s="31"/>
      <c r="O30" s="65"/>
    </row>
    <row r="31" spans="2:15" ht="17.25" x14ac:dyDescent="0.35">
      <c r="B31" s="85">
        <f>Jan!B85+Feb!B84+Mär!B84+Apr!B84+Mai!B84+Jun!B84+Jul!B84+Aug!B84+Sep!B84+Okt!B84+Nov!B84+Dez!B84</f>
        <v>0</v>
      </c>
      <c r="C31" s="86"/>
      <c r="D31" s="34" t="s">
        <v>92</v>
      </c>
      <c r="E31" s="37" t="e">
        <f>E23/B9</f>
        <v>#DIV/0!</v>
      </c>
      <c r="F31" s="87" t="s">
        <v>53</v>
      </c>
      <c r="G31" s="88"/>
      <c r="H31" s="29"/>
      <c r="I31" s="30"/>
      <c r="J31" s="30"/>
      <c r="K31" s="31"/>
      <c r="O31" s="65"/>
    </row>
    <row r="32" spans="2:15" ht="17.25" x14ac:dyDescent="0.35">
      <c r="B32" s="85">
        <f>Jan!B86+Feb!B85+Mär!B85+Apr!B85+Mai!B85+Jun!B85+Jul!B85+Aug!B85+Sep!B85+Okt!B85+Nov!B85+Dez!B85</f>
        <v>0</v>
      </c>
      <c r="C32" s="86"/>
      <c r="D32" s="34" t="s">
        <v>93</v>
      </c>
      <c r="E32" s="37" t="e">
        <f>E24/B10</f>
        <v>#DIV/0!</v>
      </c>
      <c r="F32" s="87" t="s">
        <v>55</v>
      </c>
      <c r="G32" s="88"/>
      <c r="H32" s="29"/>
      <c r="I32" s="30"/>
      <c r="J32" s="30"/>
      <c r="K32" s="31"/>
      <c r="O32" s="65"/>
    </row>
    <row r="33" spans="2:15" ht="17.25" x14ac:dyDescent="0.35">
      <c r="B33" s="85">
        <f>Jan!B87+Feb!B86+Mär!B86+Apr!B86+Mai!B86+Jun!B86+Jul!B86+Aug!B86+Sep!B86+Okt!B86+Nov!B86+Dez!B86</f>
        <v>0</v>
      </c>
      <c r="C33" s="86"/>
      <c r="D33" s="34" t="s">
        <v>94</v>
      </c>
      <c r="E33" s="32"/>
      <c r="F33" s="35"/>
      <c r="G33" s="36"/>
      <c r="H33" s="29"/>
      <c r="I33" s="30"/>
      <c r="J33" s="30"/>
      <c r="K33" s="31"/>
      <c r="O33" s="65"/>
    </row>
    <row r="34" spans="2:15" ht="17.25" x14ac:dyDescent="0.35">
      <c r="B34" s="85">
        <f>Jan!B88+Feb!B87+Mär!B87+Apr!B87+Mai!B87+Jun!B87+Jul!B87+Aug!B87+Sep!B87+Okt!B87+Nov!B87+Dez!B87</f>
        <v>0</v>
      </c>
      <c r="C34" s="86"/>
      <c r="D34" s="34" t="s">
        <v>57</v>
      </c>
      <c r="E34" s="100"/>
      <c r="F34" s="101"/>
      <c r="G34" s="102"/>
      <c r="H34" s="89"/>
      <c r="I34" s="90"/>
      <c r="J34" s="90"/>
      <c r="K34" s="91"/>
      <c r="O34" s="65"/>
    </row>
    <row r="35" spans="2:15" ht="17.25" x14ac:dyDescent="0.35">
      <c r="B35" s="85">
        <f>Jan!B89+Feb!B88+Mär!B88+Apr!B88+Mai!B88+Jun!B88+Jul!B88+Aug!B88+Sep!B88+Okt!B88+Nov!B88+Dez!B88</f>
        <v>0</v>
      </c>
      <c r="C35" s="86"/>
      <c r="D35" s="34" t="s">
        <v>59</v>
      </c>
      <c r="E35" s="37"/>
      <c r="F35" s="87"/>
      <c r="G35" s="88"/>
      <c r="H35" s="89"/>
      <c r="I35" s="90"/>
      <c r="J35" s="90"/>
      <c r="K35" s="91"/>
      <c r="O35" s="65"/>
    </row>
    <row r="36" spans="2:15" ht="17.25" x14ac:dyDescent="0.35">
      <c r="B36" s="85">
        <f>Jan!B90+Feb!B89+Mär!B89+Apr!B89+Mai!B89+Jun!B89+Jul!B89+Aug!B89+Sep!B89+Okt!B89+Nov!B89+Dez!B89</f>
        <v>0</v>
      </c>
      <c r="C36" s="86"/>
      <c r="D36" s="34" t="s">
        <v>60</v>
      </c>
      <c r="E36" s="37"/>
      <c r="F36" s="87"/>
      <c r="G36" s="88"/>
      <c r="H36" s="89"/>
      <c r="I36" s="90"/>
      <c r="J36" s="90"/>
      <c r="K36" s="91"/>
    </row>
    <row r="37" spans="2:15" ht="17.25" x14ac:dyDescent="0.35">
      <c r="B37" s="85">
        <f>Jan!B91+Feb!B90+Mär!B90+Apr!B90+Mai!B90+Jun!B90+Jul!B90+Aug!B90+Sep!B90+Okt!B90+Nov!B90+Dez!B90</f>
        <v>0</v>
      </c>
      <c r="C37" s="86"/>
      <c r="D37" s="34" t="s">
        <v>61</v>
      </c>
      <c r="E37" s="37"/>
      <c r="F37" s="87"/>
      <c r="G37" s="88"/>
      <c r="H37" s="89"/>
      <c r="I37" s="90"/>
      <c r="J37" s="90"/>
      <c r="K37" s="91"/>
    </row>
    <row r="38" spans="2:15" ht="17.25" x14ac:dyDescent="0.35">
      <c r="B38" s="32"/>
      <c r="C38" s="33"/>
      <c r="D38" s="34"/>
      <c r="E38" s="37"/>
      <c r="F38" s="35"/>
      <c r="G38" s="36"/>
      <c r="H38" s="29"/>
      <c r="I38" s="30"/>
      <c r="J38" s="30"/>
      <c r="K38" s="31"/>
    </row>
    <row r="39" spans="2:15" ht="17.25" x14ac:dyDescent="0.35">
      <c r="B39" s="92">
        <f>Jan!B93+Feb!B92+Mär!B92+Apr!B92+Mai!B92+Jun!B92+Jul!B92+Aug!B92+Sep!B92+Okt!B92+Nov!B92+Dez!B92</f>
        <v>0</v>
      </c>
      <c r="C39" s="93"/>
      <c r="D39" s="28" t="s">
        <v>62</v>
      </c>
      <c r="E39" s="32"/>
      <c r="F39" s="87"/>
      <c r="G39" s="88"/>
      <c r="H39" s="41"/>
      <c r="I39" s="42"/>
      <c r="J39" s="94" t="s">
        <v>63</v>
      </c>
      <c r="K39" s="95"/>
    </row>
    <row r="40" spans="2:15" ht="18" thickBot="1" x14ac:dyDescent="0.4">
      <c r="B40" s="96"/>
      <c r="C40" s="97"/>
      <c r="D40" s="43"/>
      <c r="E40" s="44"/>
      <c r="F40" s="97"/>
      <c r="G40" s="98"/>
      <c r="H40" s="78"/>
      <c r="I40" s="79"/>
      <c r="J40" s="79"/>
      <c r="K40" s="80"/>
    </row>
    <row r="41" spans="2:15" ht="18.75" thickTop="1" thickBot="1" x14ac:dyDescent="0.4">
      <c r="B41" s="99"/>
      <c r="C41" s="99"/>
      <c r="D41" s="22"/>
      <c r="E41" s="22"/>
      <c r="F41" s="22"/>
      <c r="G41" s="22"/>
      <c r="H41" s="22"/>
      <c r="I41" s="22"/>
      <c r="J41" s="22"/>
      <c r="K41" s="22"/>
    </row>
    <row r="42" spans="2:15" ht="18.75" thickTop="1" thickBot="1" x14ac:dyDescent="0.4">
      <c r="B42" s="128" t="s">
        <v>98</v>
      </c>
      <c r="C42" s="82"/>
      <c r="D42" s="83"/>
      <c r="E42" s="22"/>
      <c r="F42" s="22"/>
      <c r="G42" s="22"/>
      <c r="H42" s="22"/>
      <c r="I42" s="22"/>
      <c r="J42" s="22"/>
      <c r="K42" s="22"/>
    </row>
    <row r="43" spans="2:15" ht="18" thickTop="1" x14ac:dyDescent="0.35">
      <c r="B43" s="99"/>
      <c r="C43" s="99"/>
      <c r="D43" s="22"/>
      <c r="E43" s="22"/>
      <c r="F43" s="22"/>
      <c r="G43" s="22"/>
      <c r="H43" s="22"/>
      <c r="I43" s="22"/>
      <c r="J43" s="22"/>
      <c r="K43" s="22"/>
    </row>
  </sheetData>
  <sheetProtection algorithmName="SHA-512" hashValue="cXp9qWlC0brHckjvYtFb6c2/JQadLVMdIxzRmDkq9uLkKW4duHTccoMqvBOTlPwUq6So3Rtj8eOP0XNS+b+K4w==" saltValue="SCdzCUscjHFmjC5SSN+Egg==" spinCount="100000" sheet="1" objects="1" scenarios="1"/>
  <protectedRanges>
    <protectedRange sqref="H7:K38" name="Bereich1"/>
  </protectedRanges>
  <mergeCells count="92">
    <mergeCell ref="B6:C6"/>
    <mergeCell ref="F6:G6"/>
    <mergeCell ref="H6:K6"/>
    <mergeCell ref="B2:K2"/>
    <mergeCell ref="B4:D4"/>
    <mergeCell ref="E4:G4"/>
    <mergeCell ref="H4:K4"/>
    <mergeCell ref="B5:C5"/>
    <mergeCell ref="B7:C7"/>
    <mergeCell ref="E7:G7"/>
    <mergeCell ref="H7:K7"/>
    <mergeCell ref="B8:C8"/>
    <mergeCell ref="F8:G8"/>
    <mergeCell ref="H8:K8"/>
    <mergeCell ref="B9:C9"/>
    <mergeCell ref="F9:G9"/>
    <mergeCell ref="H9:K9"/>
    <mergeCell ref="B10:C10"/>
    <mergeCell ref="F10:G10"/>
    <mergeCell ref="H10:K10"/>
    <mergeCell ref="B11:C11"/>
    <mergeCell ref="F11:G11"/>
    <mergeCell ref="H11:K11"/>
    <mergeCell ref="B12:C12"/>
    <mergeCell ref="F12:G12"/>
    <mergeCell ref="H12:K12"/>
    <mergeCell ref="B17:C17"/>
    <mergeCell ref="F17:G17"/>
    <mergeCell ref="H17:K17"/>
    <mergeCell ref="B13:C13"/>
    <mergeCell ref="F13:G13"/>
    <mergeCell ref="H13:K13"/>
    <mergeCell ref="B14:C14"/>
    <mergeCell ref="F14:G14"/>
    <mergeCell ref="H14:K14"/>
    <mergeCell ref="F15:G15"/>
    <mergeCell ref="H15:K15"/>
    <mergeCell ref="B16:C16"/>
    <mergeCell ref="F16:G16"/>
    <mergeCell ref="H16:K16"/>
    <mergeCell ref="F20:G20"/>
    <mergeCell ref="H20:K20"/>
    <mergeCell ref="E21:G21"/>
    <mergeCell ref="H21:K21"/>
    <mergeCell ref="B22:C22"/>
    <mergeCell ref="F22:G22"/>
    <mergeCell ref="H22:K22"/>
    <mergeCell ref="F36:G36"/>
    <mergeCell ref="H36:K36"/>
    <mergeCell ref="F23:G23"/>
    <mergeCell ref="H23:K23"/>
    <mergeCell ref="E34:G34"/>
    <mergeCell ref="H34:K34"/>
    <mergeCell ref="F35:G35"/>
    <mergeCell ref="H35:K35"/>
    <mergeCell ref="E29:G29"/>
    <mergeCell ref="F30:G30"/>
    <mergeCell ref="F24:G24"/>
    <mergeCell ref="H24:K24"/>
    <mergeCell ref="F25:G25"/>
    <mergeCell ref="H25:K25"/>
    <mergeCell ref="F31:G31"/>
    <mergeCell ref="F32:G32"/>
    <mergeCell ref="F40:G40"/>
    <mergeCell ref="H40:K40"/>
    <mergeCell ref="B41:C41"/>
    <mergeCell ref="B37:C37"/>
    <mergeCell ref="F37:G37"/>
    <mergeCell ref="H37:K37"/>
    <mergeCell ref="B39:C39"/>
    <mergeCell ref="F39:G39"/>
    <mergeCell ref="J39:K39"/>
    <mergeCell ref="B18:C18"/>
    <mergeCell ref="B40:C40"/>
    <mergeCell ref="B35:C35"/>
    <mergeCell ref="B25:C25"/>
    <mergeCell ref="B23:C23"/>
    <mergeCell ref="B21:C21"/>
    <mergeCell ref="B34:C34"/>
    <mergeCell ref="B36:C36"/>
    <mergeCell ref="B24:C24"/>
    <mergeCell ref="B20:C20"/>
    <mergeCell ref="B33:C33"/>
    <mergeCell ref="B26:C26"/>
    <mergeCell ref="B27:C27"/>
    <mergeCell ref="B28:C28"/>
    <mergeCell ref="B29:C29"/>
    <mergeCell ref="B30:C30"/>
    <mergeCell ref="B31:C31"/>
    <mergeCell ref="B32:C32"/>
    <mergeCell ref="B42:D42"/>
    <mergeCell ref="B43:C43"/>
  </mergeCells>
  <phoneticPr fontId="11" type="noConversion"/>
  <pageMargins left="0.78740157499999996" right="0.78740157499999996" top="0.984251969" bottom="0.984251969" header="0.4921259845" footer="0.4921259845"/>
  <headerFooter alignWithMargins="0"/>
  <ignoredErrors>
    <ignoredError sqref="E30:E32"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
    <tabColor indexed="42"/>
  </sheetPr>
  <dimension ref="B1:L722"/>
  <sheetViews>
    <sheetView zoomScaleNormal="100" workbookViewId="0">
      <selection activeCell="A63" sqref="A63:XFD63"/>
    </sheetView>
  </sheetViews>
  <sheetFormatPr baseColWidth="10" defaultRowHeight="12.75" x14ac:dyDescent="0.2"/>
  <cols>
    <col min="1" max="1" width="1.42578125" customWidth="1"/>
    <col min="2" max="2" width="4.42578125" bestFit="1" customWidth="1"/>
    <col min="4" max="4" width="23.5703125" customWidth="1"/>
    <col min="5" max="5" width="27.5703125" customWidth="1"/>
    <col min="6" max="6" width="16.140625" customWidth="1"/>
    <col min="7" max="7" width="30.5703125" bestFit="1" customWidth="1"/>
    <col min="12" max="12" width="13" bestFit="1" customWidth="1"/>
  </cols>
  <sheetData>
    <row r="1" spans="2:12" ht="13.5" thickBot="1" x14ac:dyDescent="0.25"/>
    <row r="2" spans="2:12" ht="22.5" customHeight="1" thickBot="1" x14ac:dyDescent="0.6">
      <c r="B2" s="121" t="s">
        <v>78</v>
      </c>
      <c r="C2" s="122"/>
      <c r="D2" s="122"/>
      <c r="E2" s="122"/>
      <c r="F2" s="122"/>
      <c r="G2" s="122"/>
      <c r="H2" s="122"/>
      <c r="I2" s="122"/>
      <c r="J2" s="122"/>
      <c r="K2" s="122"/>
      <c r="L2" s="123"/>
    </row>
    <row r="3" spans="2:12" ht="18" thickBot="1" x14ac:dyDescent="0.4">
      <c r="B3" s="58" t="s">
        <v>1</v>
      </c>
      <c r="C3" s="58" t="s">
        <v>2</v>
      </c>
      <c r="D3" s="58" t="s">
        <v>3</v>
      </c>
      <c r="E3" s="58" t="s">
        <v>4</v>
      </c>
      <c r="F3" s="58" t="s">
        <v>18</v>
      </c>
      <c r="G3" s="58" t="s">
        <v>19</v>
      </c>
      <c r="H3" s="138" t="s">
        <v>20</v>
      </c>
      <c r="I3" s="139"/>
      <c r="J3" s="59" t="s">
        <v>21</v>
      </c>
      <c r="K3" s="60" t="s">
        <v>22</v>
      </c>
      <c r="L3" s="60" t="s">
        <v>8</v>
      </c>
    </row>
    <row r="4" spans="2:12" ht="18" thickBot="1" x14ac:dyDescent="0.4">
      <c r="B4" s="58">
        <v>1</v>
      </c>
      <c r="C4" s="58"/>
      <c r="D4" s="58"/>
      <c r="E4" s="58"/>
      <c r="F4" s="58"/>
      <c r="G4" s="58"/>
      <c r="H4" s="134"/>
      <c r="I4" s="135"/>
      <c r="J4" s="59"/>
      <c r="K4" s="60"/>
      <c r="L4" s="60"/>
    </row>
    <row r="5" spans="2:12" ht="18" thickBot="1" x14ac:dyDescent="0.4">
      <c r="B5" s="58">
        <v>2</v>
      </c>
      <c r="C5" s="58"/>
      <c r="D5" s="58"/>
      <c r="E5" s="58"/>
      <c r="F5" s="58"/>
      <c r="G5" s="58"/>
      <c r="H5" s="134"/>
      <c r="I5" s="135"/>
      <c r="J5" s="59"/>
      <c r="K5" s="60"/>
      <c r="L5" s="60"/>
    </row>
    <row r="6" spans="2:12" ht="18" thickBot="1" x14ac:dyDescent="0.4">
      <c r="B6" s="58">
        <v>3</v>
      </c>
      <c r="C6" s="58"/>
      <c r="D6" s="58"/>
      <c r="E6" s="58"/>
      <c r="F6" s="58"/>
      <c r="G6" s="58"/>
      <c r="H6" s="134"/>
      <c r="I6" s="135"/>
      <c r="J6" s="59"/>
      <c r="K6" s="60"/>
      <c r="L6" s="60"/>
    </row>
    <row r="7" spans="2:12" ht="18" thickBot="1" x14ac:dyDescent="0.4">
      <c r="B7" s="58">
        <v>4</v>
      </c>
      <c r="C7" s="58"/>
      <c r="D7" s="58"/>
      <c r="E7" s="58"/>
      <c r="F7" s="58"/>
      <c r="G7" s="58"/>
      <c r="H7" s="134"/>
      <c r="I7" s="135"/>
      <c r="J7" s="59"/>
      <c r="K7" s="60"/>
      <c r="L7" s="60"/>
    </row>
    <row r="8" spans="2:12" ht="18" thickBot="1" x14ac:dyDescent="0.4">
      <c r="B8" s="58">
        <v>5</v>
      </c>
      <c r="C8" s="58"/>
      <c r="D8" s="58"/>
      <c r="E8" s="58"/>
      <c r="F8" s="58"/>
      <c r="G8" s="58"/>
      <c r="H8" s="134"/>
      <c r="I8" s="135"/>
      <c r="J8" s="59"/>
      <c r="K8" s="60"/>
      <c r="L8" s="60"/>
    </row>
    <row r="9" spans="2:12" ht="18" thickBot="1" x14ac:dyDescent="0.4">
      <c r="B9" s="58">
        <v>6</v>
      </c>
      <c r="C9" s="58"/>
      <c r="D9" s="58"/>
      <c r="E9" s="58"/>
      <c r="F9" s="58"/>
      <c r="G9" s="58"/>
      <c r="H9" s="134"/>
      <c r="I9" s="135"/>
      <c r="J9" s="59"/>
      <c r="K9" s="60"/>
      <c r="L9" s="60"/>
    </row>
    <row r="10" spans="2:12" ht="18" thickBot="1" x14ac:dyDescent="0.4">
      <c r="B10" s="58">
        <v>7</v>
      </c>
      <c r="C10" s="58"/>
      <c r="D10" s="58"/>
      <c r="E10" s="58"/>
      <c r="F10" s="58"/>
      <c r="G10" s="58"/>
      <c r="H10" s="134"/>
      <c r="I10" s="135"/>
      <c r="J10" s="59"/>
      <c r="K10" s="60"/>
      <c r="L10" s="60"/>
    </row>
    <row r="11" spans="2:12" ht="18" thickBot="1" x14ac:dyDescent="0.4">
      <c r="B11" s="58">
        <v>8</v>
      </c>
      <c r="C11" s="58"/>
      <c r="D11" s="58"/>
      <c r="E11" s="58"/>
      <c r="F11" s="58"/>
      <c r="G11" s="58"/>
      <c r="H11" s="134"/>
      <c r="I11" s="135"/>
      <c r="J11" s="59"/>
      <c r="K11" s="60"/>
      <c r="L11" s="60"/>
    </row>
    <row r="12" spans="2:12" ht="18" thickBot="1" x14ac:dyDescent="0.4">
      <c r="B12" s="58">
        <v>9</v>
      </c>
      <c r="C12" s="58"/>
      <c r="D12" s="58"/>
      <c r="E12" s="58"/>
      <c r="F12" s="58"/>
      <c r="G12" s="58"/>
      <c r="H12" s="134"/>
      <c r="I12" s="135"/>
      <c r="J12" s="59"/>
      <c r="K12" s="60"/>
      <c r="L12" s="60"/>
    </row>
    <row r="13" spans="2:12" ht="18" thickBot="1" x14ac:dyDescent="0.4">
      <c r="B13" s="58">
        <v>10</v>
      </c>
      <c r="C13" s="58"/>
      <c r="D13" s="58"/>
      <c r="E13" s="58"/>
      <c r="F13" s="58"/>
      <c r="G13" s="58"/>
      <c r="H13" s="134"/>
      <c r="I13" s="135"/>
      <c r="J13" s="59"/>
      <c r="K13" s="60"/>
      <c r="L13" s="60"/>
    </row>
    <row r="14" spans="2:12" ht="18" thickBot="1" x14ac:dyDescent="0.4">
      <c r="B14" s="58">
        <v>11</v>
      </c>
      <c r="C14" s="58"/>
      <c r="D14" s="58"/>
      <c r="E14" s="58"/>
      <c r="F14" s="58"/>
      <c r="G14" s="58"/>
      <c r="H14" s="134"/>
      <c r="I14" s="135"/>
      <c r="J14" s="59"/>
      <c r="K14" s="60"/>
      <c r="L14" s="60"/>
    </row>
    <row r="15" spans="2:12" ht="18" thickBot="1" x14ac:dyDescent="0.4">
      <c r="B15" s="58">
        <v>12</v>
      </c>
      <c r="C15" s="58"/>
      <c r="D15" s="58"/>
      <c r="E15" s="58"/>
      <c r="F15" s="58"/>
      <c r="G15" s="58"/>
      <c r="H15" s="134"/>
      <c r="I15" s="135"/>
      <c r="J15" s="59"/>
      <c r="K15" s="60"/>
      <c r="L15" s="60"/>
    </row>
    <row r="16" spans="2:12" ht="18" thickBot="1" x14ac:dyDescent="0.4">
      <c r="B16" s="58">
        <v>13</v>
      </c>
      <c r="C16" s="58"/>
      <c r="D16" s="58"/>
      <c r="E16" s="58"/>
      <c r="F16" s="58"/>
      <c r="G16" s="58"/>
      <c r="H16" s="134"/>
      <c r="I16" s="135"/>
      <c r="J16" s="59"/>
      <c r="K16" s="60"/>
      <c r="L16" s="60"/>
    </row>
    <row r="17" spans="2:12" ht="18" thickBot="1" x14ac:dyDescent="0.4">
      <c r="B17" s="58">
        <v>14</v>
      </c>
      <c r="C17" s="58"/>
      <c r="D17" s="58"/>
      <c r="E17" s="58"/>
      <c r="F17" s="58"/>
      <c r="G17" s="58"/>
      <c r="H17" s="134"/>
      <c r="I17" s="135"/>
      <c r="J17" s="59"/>
      <c r="K17" s="60"/>
      <c r="L17" s="60"/>
    </row>
    <row r="18" spans="2:12" ht="18" thickBot="1" x14ac:dyDescent="0.4">
      <c r="B18" s="58">
        <v>15</v>
      </c>
      <c r="C18" s="58"/>
      <c r="D18" s="58"/>
      <c r="E18" s="58"/>
      <c r="F18" s="58"/>
      <c r="G18" s="58"/>
      <c r="H18" s="134"/>
      <c r="I18" s="135"/>
      <c r="J18" s="59"/>
      <c r="K18" s="60"/>
      <c r="L18" s="60"/>
    </row>
    <row r="19" spans="2:12" ht="18" thickBot="1" x14ac:dyDescent="0.4">
      <c r="B19" s="58">
        <v>16</v>
      </c>
      <c r="C19" s="58"/>
      <c r="D19" s="58"/>
      <c r="E19" s="58"/>
      <c r="F19" s="58"/>
      <c r="G19" s="58"/>
      <c r="H19" s="134"/>
      <c r="I19" s="135"/>
      <c r="J19" s="59"/>
      <c r="K19" s="60"/>
      <c r="L19" s="60"/>
    </row>
    <row r="20" spans="2:12" ht="18" thickBot="1" x14ac:dyDescent="0.4">
      <c r="B20" s="58">
        <v>17</v>
      </c>
      <c r="C20" s="58"/>
      <c r="D20" s="58"/>
      <c r="E20" s="58"/>
      <c r="F20" s="58"/>
      <c r="G20" s="58"/>
      <c r="H20" s="134"/>
      <c r="I20" s="135"/>
      <c r="J20" s="59"/>
      <c r="K20" s="60"/>
      <c r="L20" s="60"/>
    </row>
    <row r="21" spans="2:12" ht="18" thickBot="1" x14ac:dyDescent="0.4">
      <c r="B21" s="58">
        <v>18</v>
      </c>
      <c r="C21" s="58"/>
      <c r="D21" s="58"/>
      <c r="E21" s="58"/>
      <c r="F21" s="58"/>
      <c r="G21" s="58"/>
      <c r="H21" s="134"/>
      <c r="I21" s="135"/>
      <c r="J21" s="59"/>
      <c r="K21" s="60"/>
      <c r="L21" s="60"/>
    </row>
    <row r="22" spans="2:12" ht="18" thickBot="1" x14ac:dyDescent="0.4">
      <c r="B22" s="58">
        <v>19</v>
      </c>
      <c r="C22" s="58"/>
      <c r="D22" s="58"/>
      <c r="E22" s="58"/>
      <c r="F22" s="58"/>
      <c r="G22" s="58"/>
      <c r="H22" s="134"/>
      <c r="I22" s="135"/>
      <c r="J22" s="59"/>
      <c r="K22" s="60"/>
      <c r="L22" s="60"/>
    </row>
    <row r="23" spans="2:12" ht="18" thickBot="1" x14ac:dyDescent="0.4">
      <c r="B23" s="58">
        <v>20</v>
      </c>
      <c r="C23" s="58"/>
      <c r="D23" s="58"/>
      <c r="E23" s="58"/>
      <c r="F23" s="58"/>
      <c r="G23" s="58"/>
      <c r="H23" s="134"/>
      <c r="I23" s="135"/>
      <c r="J23" s="59"/>
      <c r="K23" s="60"/>
      <c r="L23" s="60"/>
    </row>
    <row r="24" spans="2:12" ht="18" thickBot="1" x14ac:dyDescent="0.4">
      <c r="B24" s="58">
        <v>21</v>
      </c>
      <c r="C24" s="58"/>
      <c r="D24" s="58"/>
      <c r="E24" s="58"/>
      <c r="F24" s="58"/>
      <c r="G24" s="58"/>
      <c r="H24" s="134"/>
      <c r="I24" s="135"/>
      <c r="J24" s="59"/>
      <c r="K24" s="60"/>
      <c r="L24" s="60"/>
    </row>
    <row r="25" spans="2:12" ht="18" thickBot="1" x14ac:dyDescent="0.4">
      <c r="B25" s="58">
        <v>22</v>
      </c>
      <c r="C25" s="58"/>
      <c r="D25" s="58"/>
      <c r="E25" s="58"/>
      <c r="F25" s="58"/>
      <c r="G25" s="58"/>
      <c r="H25" s="134"/>
      <c r="I25" s="135"/>
      <c r="J25" s="59"/>
      <c r="K25" s="60"/>
      <c r="L25" s="60"/>
    </row>
    <row r="26" spans="2:12" ht="18" thickBot="1" x14ac:dyDescent="0.4">
      <c r="B26" s="58">
        <v>23</v>
      </c>
      <c r="C26" s="58"/>
      <c r="D26" s="58"/>
      <c r="E26" s="58"/>
      <c r="F26" s="58"/>
      <c r="G26" s="58"/>
      <c r="H26" s="134"/>
      <c r="I26" s="135"/>
      <c r="J26" s="59"/>
      <c r="K26" s="60"/>
      <c r="L26" s="60"/>
    </row>
    <row r="27" spans="2:12" ht="18" thickBot="1" x14ac:dyDescent="0.4">
      <c r="B27" s="58">
        <v>24</v>
      </c>
      <c r="C27" s="58"/>
      <c r="D27" s="58"/>
      <c r="E27" s="58"/>
      <c r="F27" s="58"/>
      <c r="G27" s="58"/>
      <c r="H27" s="134"/>
      <c r="I27" s="135"/>
      <c r="J27" s="59"/>
      <c r="K27" s="60"/>
      <c r="L27" s="60"/>
    </row>
    <row r="28" spans="2:12" ht="18" thickBot="1" x14ac:dyDescent="0.4">
      <c r="B28" s="58">
        <v>25</v>
      </c>
      <c r="C28" s="58"/>
      <c r="D28" s="58"/>
      <c r="E28" s="58"/>
      <c r="F28" s="58"/>
      <c r="G28" s="58"/>
      <c r="H28" s="134"/>
      <c r="I28" s="135"/>
      <c r="J28" s="59"/>
      <c r="K28" s="60"/>
      <c r="L28" s="60"/>
    </row>
    <row r="29" spans="2:12" ht="18" thickBot="1" x14ac:dyDescent="0.4">
      <c r="B29" s="58">
        <v>26</v>
      </c>
      <c r="C29" s="58"/>
      <c r="D29" s="58"/>
      <c r="E29" s="58"/>
      <c r="F29" s="58"/>
      <c r="G29" s="58"/>
      <c r="H29" s="134"/>
      <c r="I29" s="135"/>
      <c r="J29" s="59"/>
      <c r="K29" s="60"/>
      <c r="L29" s="60"/>
    </row>
    <row r="30" spans="2:12" ht="18" thickBot="1" x14ac:dyDescent="0.4">
      <c r="B30" s="58">
        <v>27</v>
      </c>
      <c r="C30" s="58"/>
      <c r="D30" s="58"/>
      <c r="E30" s="58"/>
      <c r="F30" s="58"/>
      <c r="G30" s="58"/>
      <c r="H30" s="134"/>
      <c r="I30" s="135"/>
      <c r="J30" s="59"/>
      <c r="K30" s="60"/>
      <c r="L30" s="60"/>
    </row>
    <row r="31" spans="2:12" ht="18" thickBot="1" x14ac:dyDescent="0.4">
      <c r="B31" s="58">
        <v>28</v>
      </c>
      <c r="C31" s="58"/>
      <c r="D31" s="58"/>
      <c r="E31" s="58"/>
      <c r="F31" s="58"/>
      <c r="G31" s="58"/>
      <c r="H31" s="134"/>
      <c r="I31" s="135"/>
      <c r="J31" s="59"/>
      <c r="K31" s="60"/>
      <c r="L31" s="60"/>
    </row>
    <row r="32" spans="2:12" ht="18" thickBot="1" x14ac:dyDescent="0.4">
      <c r="B32" s="58">
        <v>29</v>
      </c>
      <c r="C32" s="58"/>
      <c r="D32" s="58"/>
      <c r="E32" s="58"/>
      <c r="F32" s="58"/>
      <c r="G32" s="58"/>
      <c r="H32" s="134"/>
      <c r="I32" s="135"/>
      <c r="J32" s="59"/>
      <c r="K32" s="60"/>
      <c r="L32" s="60"/>
    </row>
    <row r="33" spans="2:12" ht="18" thickBot="1" x14ac:dyDescent="0.4">
      <c r="B33" s="58">
        <v>30</v>
      </c>
      <c r="C33" s="58"/>
      <c r="D33" s="58"/>
      <c r="E33" s="58"/>
      <c r="F33" s="58"/>
      <c r="G33" s="58"/>
      <c r="H33" s="134"/>
      <c r="I33" s="135"/>
      <c r="J33" s="59"/>
      <c r="K33" s="60"/>
      <c r="L33" s="60"/>
    </row>
    <row r="34" spans="2:12" ht="18" thickBot="1" x14ac:dyDescent="0.4">
      <c r="B34" s="58">
        <v>31</v>
      </c>
      <c r="C34" s="58"/>
      <c r="D34" s="58"/>
      <c r="E34" s="58"/>
      <c r="F34" s="58"/>
      <c r="G34" s="58"/>
      <c r="H34" s="134"/>
      <c r="I34" s="135"/>
      <c r="J34" s="59"/>
      <c r="K34" s="60"/>
      <c r="L34" s="60"/>
    </row>
    <row r="35" spans="2:12" ht="18" thickBot="1" x14ac:dyDescent="0.4">
      <c r="B35" s="58">
        <v>32</v>
      </c>
      <c r="C35" s="58"/>
      <c r="D35" s="58"/>
      <c r="E35" s="58"/>
      <c r="F35" s="58"/>
      <c r="G35" s="58"/>
      <c r="H35" s="134"/>
      <c r="I35" s="135"/>
      <c r="J35" s="59"/>
      <c r="K35" s="60"/>
      <c r="L35" s="60"/>
    </row>
    <row r="36" spans="2:12" ht="18" thickBot="1" x14ac:dyDescent="0.4">
      <c r="B36" s="58">
        <v>33</v>
      </c>
      <c r="C36" s="58"/>
      <c r="D36" s="58"/>
      <c r="E36" s="58"/>
      <c r="F36" s="58"/>
      <c r="G36" s="58"/>
      <c r="H36" s="134"/>
      <c r="I36" s="135"/>
      <c r="J36" s="59"/>
      <c r="K36" s="60"/>
      <c r="L36" s="60"/>
    </row>
    <row r="37" spans="2:12" ht="18" thickBot="1" x14ac:dyDescent="0.4">
      <c r="B37" s="58">
        <v>34</v>
      </c>
      <c r="C37" s="58"/>
      <c r="D37" s="58"/>
      <c r="E37" s="58"/>
      <c r="F37" s="58"/>
      <c r="G37" s="58"/>
      <c r="H37" s="134"/>
      <c r="I37" s="135"/>
      <c r="J37" s="59"/>
      <c r="K37" s="60"/>
      <c r="L37" s="60"/>
    </row>
    <row r="38" spans="2:12" ht="18" thickBot="1" x14ac:dyDescent="0.4">
      <c r="B38" s="58">
        <v>35</v>
      </c>
      <c r="C38" s="58"/>
      <c r="D38" s="58"/>
      <c r="E38" s="58"/>
      <c r="F38" s="58"/>
      <c r="G38" s="58"/>
      <c r="H38" s="134"/>
      <c r="I38" s="135"/>
      <c r="J38" s="59"/>
      <c r="K38" s="60"/>
      <c r="L38" s="60"/>
    </row>
    <row r="39" spans="2:12" ht="18" thickBot="1" x14ac:dyDescent="0.4">
      <c r="B39" s="58">
        <v>36</v>
      </c>
      <c r="C39" s="58"/>
      <c r="D39" s="58"/>
      <c r="E39" s="58"/>
      <c r="F39" s="58"/>
      <c r="G39" s="58"/>
      <c r="H39" s="134"/>
      <c r="I39" s="135"/>
      <c r="J39" s="59"/>
      <c r="K39" s="60"/>
      <c r="L39" s="60"/>
    </row>
    <row r="40" spans="2:12" ht="18" thickBot="1" x14ac:dyDescent="0.4">
      <c r="B40" s="58">
        <v>37</v>
      </c>
      <c r="C40" s="58"/>
      <c r="D40" s="58"/>
      <c r="E40" s="58"/>
      <c r="F40" s="58"/>
      <c r="G40" s="58"/>
      <c r="H40" s="134"/>
      <c r="I40" s="135"/>
      <c r="J40" s="59"/>
      <c r="K40" s="60"/>
      <c r="L40" s="60"/>
    </row>
    <row r="41" spans="2:12" ht="18" thickBot="1" x14ac:dyDescent="0.4">
      <c r="B41" s="58">
        <v>38</v>
      </c>
      <c r="C41" s="58"/>
      <c r="D41" s="58"/>
      <c r="E41" s="58"/>
      <c r="F41" s="58"/>
      <c r="G41" s="58"/>
      <c r="H41" s="134"/>
      <c r="I41" s="135"/>
      <c r="J41" s="59"/>
      <c r="K41" s="60"/>
      <c r="L41" s="60"/>
    </row>
    <row r="42" spans="2:12" ht="18" thickBot="1" x14ac:dyDescent="0.4">
      <c r="B42" s="58">
        <v>39</v>
      </c>
      <c r="C42" s="58"/>
      <c r="D42" s="58"/>
      <c r="E42" s="58"/>
      <c r="F42" s="58"/>
      <c r="G42" s="58"/>
      <c r="H42" s="134"/>
      <c r="I42" s="135"/>
      <c r="J42" s="59"/>
      <c r="K42" s="60"/>
      <c r="L42" s="60"/>
    </row>
    <row r="43" spans="2:12" ht="18" thickBot="1" x14ac:dyDescent="0.4">
      <c r="B43" s="58">
        <v>40</v>
      </c>
      <c r="C43" s="58"/>
      <c r="D43" s="58"/>
      <c r="E43" s="58"/>
      <c r="F43" s="58"/>
      <c r="G43" s="58"/>
      <c r="H43" s="134"/>
      <c r="I43" s="135"/>
      <c r="J43" s="59"/>
      <c r="K43" s="60"/>
      <c r="L43" s="60"/>
    </row>
    <row r="44" spans="2:12" ht="18" thickBot="1" x14ac:dyDescent="0.4">
      <c r="B44" s="58">
        <v>41</v>
      </c>
      <c r="C44" s="58"/>
      <c r="D44" s="58"/>
      <c r="E44" s="58"/>
      <c r="F44" s="58"/>
      <c r="G44" s="58"/>
      <c r="H44" s="134"/>
      <c r="I44" s="135"/>
      <c r="J44" s="59"/>
      <c r="K44" s="60"/>
      <c r="L44" s="60"/>
    </row>
    <row r="45" spans="2:12" ht="18" thickBot="1" x14ac:dyDescent="0.4">
      <c r="B45" s="58">
        <v>42</v>
      </c>
      <c r="C45" s="58"/>
      <c r="D45" s="58"/>
      <c r="E45" s="58"/>
      <c r="F45" s="58"/>
      <c r="G45" s="58"/>
      <c r="H45" s="134"/>
      <c r="I45" s="135"/>
      <c r="J45" s="59"/>
      <c r="K45" s="60"/>
      <c r="L45" s="60"/>
    </row>
    <row r="46" spans="2:12" ht="18" thickBot="1" x14ac:dyDescent="0.4">
      <c r="B46" s="58">
        <v>43</v>
      </c>
      <c r="C46" s="58"/>
      <c r="D46" s="58"/>
      <c r="E46" s="58"/>
      <c r="F46" s="58"/>
      <c r="G46" s="58"/>
      <c r="H46" s="134"/>
      <c r="I46" s="135"/>
      <c r="J46" s="59"/>
      <c r="K46" s="60"/>
      <c r="L46" s="60"/>
    </row>
    <row r="47" spans="2:12" ht="18" thickBot="1" x14ac:dyDescent="0.4">
      <c r="B47" s="58">
        <v>44</v>
      </c>
      <c r="C47" s="58"/>
      <c r="D47" s="58"/>
      <c r="E47" s="58"/>
      <c r="F47" s="58"/>
      <c r="G47" s="58"/>
      <c r="H47" s="134"/>
      <c r="I47" s="135"/>
      <c r="J47" s="59"/>
      <c r="K47" s="60"/>
      <c r="L47" s="60"/>
    </row>
    <row r="48" spans="2:12" ht="18" thickBot="1" x14ac:dyDescent="0.4">
      <c r="B48" s="58">
        <v>45</v>
      </c>
      <c r="C48" s="58"/>
      <c r="D48" s="58"/>
      <c r="E48" s="58"/>
      <c r="F48" s="58"/>
      <c r="G48" s="58"/>
      <c r="H48" s="134"/>
      <c r="I48" s="135"/>
      <c r="J48" s="59"/>
      <c r="K48" s="60"/>
      <c r="L48" s="60"/>
    </row>
    <row r="49" spans="2:12" ht="18" thickBot="1" x14ac:dyDescent="0.4">
      <c r="B49" s="58">
        <v>46</v>
      </c>
      <c r="C49" s="58"/>
      <c r="D49" s="58"/>
      <c r="E49" s="58"/>
      <c r="F49" s="58"/>
      <c r="G49" s="58"/>
      <c r="H49" s="134"/>
      <c r="I49" s="135"/>
      <c r="J49" s="59"/>
      <c r="K49" s="60"/>
      <c r="L49" s="60"/>
    </row>
    <row r="50" spans="2:12" ht="18" thickBot="1" x14ac:dyDescent="0.4">
      <c r="B50" s="58">
        <v>47</v>
      </c>
      <c r="C50" s="58"/>
      <c r="D50" s="58"/>
      <c r="E50" s="58"/>
      <c r="F50" s="58"/>
      <c r="G50" s="58"/>
      <c r="H50" s="134"/>
      <c r="I50" s="135"/>
      <c r="J50" s="59"/>
      <c r="K50" s="60"/>
      <c r="L50" s="60"/>
    </row>
    <row r="51" spans="2:12" ht="18" thickBot="1" x14ac:dyDescent="0.4">
      <c r="B51" s="58">
        <v>48</v>
      </c>
      <c r="C51" s="58"/>
      <c r="D51" s="58"/>
      <c r="E51" s="58"/>
      <c r="F51" s="58"/>
      <c r="G51" s="58"/>
      <c r="H51" s="134"/>
      <c r="I51" s="135"/>
      <c r="J51" s="59"/>
      <c r="K51" s="60"/>
      <c r="L51" s="60"/>
    </row>
    <row r="52" spans="2:12" ht="18" thickBot="1" x14ac:dyDescent="0.4">
      <c r="B52" s="58">
        <v>49</v>
      </c>
      <c r="C52" s="58"/>
      <c r="D52" s="58"/>
      <c r="E52" s="58"/>
      <c r="F52" s="58"/>
      <c r="G52" s="58"/>
      <c r="H52" s="134"/>
      <c r="I52" s="135"/>
      <c r="J52" s="59"/>
      <c r="K52" s="60"/>
      <c r="L52" s="60"/>
    </row>
    <row r="53" spans="2:12" ht="18" thickBot="1" x14ac:dyDescent="0.4">
      <c r="B53" s="58">
        <v>50</v>
      </c>
      <c r="C53" s="58"/>
      <c r="D53" s="58"/>
      <c r="E53" s="58"/>
      <c r="F53" s="58"/>
      <c r="G53" s="58"/>
      <c r="H53" s="134"/>
      <c r="I53" s="135"/>
      <c r="J53" s="59"/>
      <c r="K53" s="60"/>
      <c r="L53" s="60"/>
    </row>
    <row r="54" spans="2:12" ht="18" thickBot="1" x14ac:dyDescent="0.4">
      <c r="B54" s="58">
        <v>51</v>
      </c>
      <c r="C54" s="58"/>
      <c r="D54" s="58"/>
      <c r="E54" s="58"/>
      <c r="F54" s="58"/>
      <c r="G54" s="58"/>
      <c r="H54" s="134"/>
      <c r="I54" s="135"/>
      <c r="J54" s="59"/>
      <c r="K54" s="60"/>
      <c r="L54" s="60"/>
    </row>
    <row r="55" spans="2:12" ht="18" thickBot="1" x14ac:dyDescent="0.4">
      <c r="B55" s="1">
        <v>52</v>
      </c>
      <c r="C55" s="1"/>
      <c r="D55" s="1"/>
      <c r="E55" s="1"/>
      <c r="F55" s="1"/>
      <c r="G55" s="1"/>
      <c r="H55" s="136"/>
      <c r="I55" s="137"/>
      <c r="J55" s="14"/>
      <c r="K55" s="15"/>
      <c r="L55" s="15"/>
    </row>
    <row r="56" spans="2:12" ht="18" thickBot="1" x14ac:dyDescent="0.4">
      <c r="B56" s="1">
        <v>53</v>
      </c>
      <c r="C56" s="1"/>
      <c r="D56" s="1"/>
      <c r="E56" s="1"/>
      <c r="F56" s="1"/>
      <c r="G56" s="1"/>
      <c r="H56" s="136"/>
      <c r="I56" s="137"/>
      <c r="J56" s="14"/>
      <c r="K56" s="15"/>
      <c r="L56" s="15"/>
    </row>
    <row r="57" spans="2:12" ht="18" thickBot="1" x14ac:dyDescent="0.4">
      <c r="B57" s="1">
        <v>54</v>
      </c>
      <c r="C57" s="1"/>
      <c r="D57" s="1"/>
      <c r="E57" s="1"/>
      <c r="F57" s="1"/>
      <c r="G57" s="1"/>
      <c r="H57" s="136"/>
      <c r="I57" s="137"/>
      <c r="J57" s="14"/>
      <c r="K57" s="15"/>
      <c r="L57" s="15"/>
    </row>
    <row r="58" spans="2:12" ht="18" thickBot="1" x14ac:dyDescent="0.4">
      <c r="B58" s="1">
        <v>55</v>
      </c>
      <c r="C58" s="1"/>
      <c r="D58" s="1"/>
      <c r="E58" s="1"/>
      <c r="F58" s="1"/>
      <c r="G58" s="1"/>
      <c r="H58" s="136"/>
      <c r="I58" s="137"/>
      <c r="J58" s="14"/>
      <c r="K58" s="15"/>
      <c r="L58" s="15"/>
    </row>
    <row r="59" spans="2:12" ht="18" thickBot="1" x14ac:dyDescent="0.4">
      <c r="B59" s="1">
        <v>56</v>
      </c>
      <c r="C59" s="1"/>
      <c r="D59" s="1"/>
      <c r="E59" s="1"/>
      <c r="F59" s="1"/>
      <c r="G59" s="1"/>
      <c r="H59" s="136"/>
      <c r="I59" s="137"/>
      <c r="J59" s="14"/>
      <c r="K59" s="15"/>
      <c r="L59" s="15"/>
    </row>
    <row r="60" spans="2:12" ht="18" thickBot="1" x14ac:dyDescent="0.4">
      <c r="B60" s="1">
        <v>57</v>
      </c>
      <c r="C60" s="1"/>
      <c r="D60" s="1"/>
      <c r="E60" s="1"/>
      <c r="F60" s="1"/>
      <c r="G60" s="1"/>
      <c r="H60" s="136"/>
      <c r="I60" s="137"/>
      <c r="J60" s="14"/>
      <c r="K60" s="15"/>
      <c r="L60" s="15"/>
    </row>
    <row r="61" spans="2:12" ht="18" thickBot="1" x14ac:dyDescent="0.4">
      <c r="B61" s="1">
        <v>58</v>
      </c>
      <c r="C61" s="1"/>
      <c r="D61" s="1"/>
      <c r="E61" s="1"/>
      <c r="F61" s="1"/>
      <c r="G61" s="1"/>
      <c r="H61" s="136"/>
      <c r="I61" s="137"/>
      <c r="J61" s="14"/>
      <c r="K61" s="15"/>
      <c r="L61" s="15"/>
    </row>
    <row r="62" spans="2:12" ht="18" thickBot="1" x14ac:dyDescent="0.4">
      <c r="B62" s="1">
        <v>59</v>
      </c>
      <c r="C62" s="1"/>
      <c r="D62" s="1"/>
      <c r="E62" s="1"/>
      <c r="F62" s="1"/>
      <c r="G62" s="1"/>
      <c r="H62" s="136"/>
      <c r="I62" s="137"/>
      <c r="J62" s="14"/>
      <c r="K62" s="15"/>
      <c r="L62" s="15"/>
    </row>
    <row r="63" spans="2:12" ht="18" thickBot="1" x14ac:dyDescent="0.4">
      <c r="B63" s="1">
        <v>60</v>
      </c>
      <c r="C63" s="1"/>
      <c r="D63" s="1"/>
      <c r="E63" s="1"/>
      <c r="F63" s="1"/>
      <c r="G63" s="1"/>
      <c r="H63" s="136"/>
      <c r="I63" s="137"/>
      <c r="J63" s="14"/>
      <c r="K63" s="15"/>
      <c r="L63" s="15"/>
    </row>
    <row r="65" spans="2:4" ht="13.5" thickBot="1" x14ac:dyDescent="0.25"/>
    <row r="66" spans="2:4" ht="18.75" thickTop="1" thickBot="1" x14ac:dyDescent="0.4">
      <c r="B66" s="128" t="s">
        <v>96</v>
      </c>
      <c r="C66" s="82"/>
      <c r="D66" s="83"/>
    </row>
    <row r="67" spans="2:4" ht="13.5" thickTop="1" x14ac:dyDescent="0.2"/>
    <row r="710" spans="3:11" x14ac:dyDescent="0.2">
      <c r="C710" s="24" t="s">
        <v>11</v>
      </c>
      <c r="F710" t="s">
        <v>16</v>
      </c>
      <c r="G710" t="s">
        <v>23</v>
      </c>
      <c r="I710" s="25">
        <v>1</v>
      </c>
      <c r="K710" t="s">
        <v>24</v>
      </c>
    </row>
    <row r="711" spans="3:11" x14ac:dyDescent="0.2">
      <c r="C711" s="24" t="s">
        <v>15</v>
      </c>
      <c r="F711" t="s">
        <v>17</v>
      </c>
      <c r="G711" s="65" t="s">
        <v>79</v>
      </c>
      <c r="I711" s="25">
        <v>1.5</v>
      </c>
      <c r="K711" t="s">
        <v>26</v>
      </c>
    </row>
    <row r="712" spans="3:11" x14ac:dyDescent="0.2">
      <c r="C712" s="24" t="s">
        <v>13</v>
      </c>
      <c r="F712" t="s">
        <v>65</v>
      </c>
      <c r="G712" s="65" t="s">
        <v>82</v>
      </c>
      <c r="I712" s="25">
        <v>2</v>
      </c>
      <c r="K712" t="s">
        <v>67</v>
      </c>
    </row>
    <row r="713" spans="3:11" x14ac:dyDescent="0.2">
      <c r="F713" t="s">
        <v>12</v>
      </c>
      <c r="G713" s="65" t="s">
        <v>83</v>
      </c>
      <c r="I713" s="25">
        <v>2.5</v>
      </c>
      <c r="K713" t="s">
        <v>68</v>
      </c>
    </row>
    <row r="714" spans="3:11" x14ac:dyDescent="0.2">
      <c r="F714" t="s">
        <v>14</v>
      </c>
      <c r="G714" s="65" t="s">
        <v>84</v>
      </c>
      <c r="I714" s="25">
        <v>3</v>
      </c>
      <c r="K714" t="s">
        <v>69</v>
      </c>
    </row>
    <row r="715" spans="3:11" x14ac:dyDescent="0.2">
      <c r="G715" s="65" t="s">
        <v>85</v>
      </c>
      <c r="I715" s="25">
        <v>3.5</v>
      </c>
      <c r="K715" t="s">
        <v>71</v>
      </c>
    </row>
    <row r="716" spans="3:11" x14ac:dyDescent="0.2">
      <c r="G716" s="65" t="s">
        <v>80</v>
      </c>
      <c r="I716" s="25">
        <v>4</v>
      </c>
      <c r="K716" t="s">
        <v>70</v>
      </c>
    </row>
    <row r="717" spans="3:11" x14ac:dyDescent="0.2">
      <c r="G717" s="65" t="s">
        <v>81</v>
      </c>
      <c r="I717" s="25">
        <v>4.5</v>
      </c>
    </row>
    <row r="718" spans="3:11" x14ac:dyDescent="0.2">
      <c r="G718" s="65" t="s">
        <v>86</v>
      </c>
      <c r="I718" s="25">
        <v>5</v>
      </c>
    </row>
    <row r="719" spans="3:11" x14ac:dyDescent="0.2">
      <c r="G719" t="s">
        <v>64</v>
      </c>
      <c r="I719" s="25">
        <v>5.5</v>
      </c>
    </row>
    <row r="720" spans="3:11" x14ac:dyDescent="0.2">
      <c r="G720" t="s">
        <v>66</v>
      </c>
    </row>
    <row r="721" spans="7:7" x14ac:dyDescent="0.2">
      <c r="G721" t="s">
        <v>25</v>
      </c>
    </row>
    <row r="722" spans="7:7" x14ac:dyDescent="0.2">
      <c r="G722" t="s">
        <v>27</v>
      </c>
    </row>
  </sheetData>
  <sheetProtection algorithmName="SHA-512" hashValue="8T3a+6Pr2fvHz9ioufAZktN/4mJyhpu1zLeI1QoERTy3Pw2ulthDNvcuZVg3NKUJ/qe5+HFkf6wKNjXc7arFiA==" saltValue="EqJpHSJ2J89Av11jzKzOsA==" spinCount="100000" sheet="1" objects="1" scenarios="1" insertRows="0"/>
  <protectedRanges>
    <protectedRange sqref="B4:L63" name="Bereich1"/>
  </protectedRanges>
  <mergeCells count="63">
    <mergeCell ref="H8:I8"/>
    <mergeCell ref="H3:I3"/>
    <mergeCell ref="H4:I4"/>
    <mergeCell ref="H5:I5"/>
    <mergeCell ref="H6:I6"/>
    <mergeCell ref="H7:I7"/>
    <mergeCell ref="B66:D66"/>
    <mergeCell ref="H56:I56"/>
    <mergeCell ref="H57:I57"/>
    <mergeCell ref="H58:I58"/>
    <mergeCell ref="H59:I59"/>
    <mergeCell ref="H61:I61"/>
    <mergeCell ref="H62:I62"/>
    <mergeCell ref="H63:I63"/>
    <mergeCell ref="H60:I60"/>
    <mergeCell ref="H15:I15"/>
    <mergeCell ref="H16:I16"/>
    <mergeCell ref="H17:I17"/>
    <mergeCell ref="H18:I18"/>
    <mergeCell ref="H9:I9"/>
    <mergeCell ref="H11:I11"/>
    <mergeCell ref="H12:I12"/>
    <mergeCell ref="H13:I13"/>
    <mergeCell ref="H14:I14"/>
    <mergeCell ref="H10:I10"/>
    <mergeCell ref="H29:I29"/>
    <mergeCell ref="H30:I30"/>
    <mergeCell ref="H19:I19"/>
    <mergeCell ref="H20:I20"/>
    <mergeCell ref="H21:I21"/>
    <mergeCell ref="H22:I22"/>
    <mergeCell ref="H55:I55"/>
    <mergeCell ref="H23:I23"/>
    <mergeCell ref="H24:I24"/>
    <mergeCell ref="H25:I25"/>
    <mergeCell ref="H26:I26"/>
    <mergeCell ref="H44:I44"/>
    <mergeCell ref="H45:I45"/>
    <mergeCell ref="H35:I35"/>
    <mergeCell ref="H38:I38"/>
    <mergeCell ref="H54:I54"/>
    <mergeCell ref="H27:I27"/>
    <mergeCell ref="H31:I31"/>
    <mergeCell ref="H32:I32"/>
    <mergeCell ref="H33:I33"/>
    <mergeCell ref="H34:I34"/>
    <mergeCell ref="H28:I28"/>
    <mergeCell ref="B2:L2"/>
    <mergeCell ref="H50:I50"/>
    <mergeCell ref="H51:I51"/>
    <mergeCell ref="H52:I52"/>
    <mergeCell ref="H53:I53"/>
    <mergeCell ref="H46:I46"/>
    <mergeCell ref="H47:I47"/>
    <mergeCell ref="H48:I48"/>
    <mergeCell ref="H39:I39"/>
    <mergeCell ref="H40:I40"/>
    <mergeCell ref="H41:I41"/>
    <mergeCell ref="H49:I49"/>
    <mergeCell ref="H42:I42"/>
    <mergeCell ref="H43:I43"/>
    <mergeCell ref="H36:I36"/>
    <mergeCell ref="H37:I37"/>
  </mergeCells>
  <phoneticPr fontId="11" type="noConversion"/>
  <dataValidations count="5">
    <dataValidation type="list" allowBlank="1" showInputMessage="1" showErrorMessage="1" sqref="C4:C63" xr:uid="{00000000-0002-0000-0E00-000000000000}">
      <formula1>$C$710:$C$712</formula1>
    </dataValidation>
    <dataValidation type="list" allowBlank="1" showInputMessage="1" showErrorMessage="1" sqref="F4:F63" xr:uid="{00000000-0002-0000-0E00-000001000000}">
      <formula1>$F$710:$F$714</formula1>
    </dataValidation>
    <dataValidation type="list" allowBlank="1" showInputMessage="1" showErrorMessage="1" sqref="G4:G63" xr:uid="{00000000-0002-0000-0E00-000002000000}">
      <formula1>$G$709:$G$722</formula1>
    </dataValidation>
    <dataValidation type="list" allowBlank="1" showInputMessage="1" showErrorMessage="1" sqref="K4:K63" xr:uid="{00000000-0002-0000-0E00-000003000000}">
      <formula1>$K$710:$K$716</formula1>
    </dataValidation>
    <dataValidation type="list" allowBlank="1" showInputMessage="1" showErrorMessage="1" sqref="L4:L63" xr:uid="{00000000-0002-0000-0E00-000004000000}">
      <formula1>$I$710:$I$719</formula1>
    </dataValidation>
  </dataValidations>
  <pageMargins left="0.78740157499999996" right="0.78740157499999996" top="0.984251969" bottom="0.984251969" header="0.4921259845" footer="0.4921259845"/>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B1:K379"/>
  <sheetViews>
    <sheetView zoomScaleNormal="100" workbookViewId="0">
      <selection activeCell="B75" sqref="B75:C75"/>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118" t="s">
        <v>99</v>
      </c>
      <c r="C2" s="119"/>
      <c r="D2" s="119"/>
      <c r="E2" s="119"/>
      <c r="F2" s="119"/>
      <c r="G2" s="119"/>
      <c r="H2" s="119"/>
      <c r="I2" s="119"/>
      <c r="J2" s="119"/>
      <c r="K2" s="120"/>
    </row>
    <row r="3" spans="2:11" ht="13.5" thickBot="1" x14ac:dyDescent="0.25"/>
    <row r="4" spans="2:11" ht="22.5" customHeight="1" thickBot="1" x14ac:dyDescent="0.6">
      <c r="B4" s="121" t="s">
        <v>0</v>
      </c>
      <c r="C4" s="122"/>
      <c r="D4" s="122"/>
      <c r="E4" s="122"/>
      <c r="F4" s="122"/>
      <c r="G4" s="122"/>
      <c r="H4" s="122"/>
      <c r="I4" s="122"/>
      <c r="J4" s="122"/>
      <c r="K4" s="123"/>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121" t="s">
        <v>72</v>
      </c>
      <c r="C32" s="122"/>
      <c r="D32" s="122"/>
      <c r="E32" s="122"/>
      <c r="F32" s="122"/>
      <c r="G32" s="122"/>
      <c r="H32" s="122"/>
      <c r="I32" s="122"/>
      <c r="J32" s="122"/>
      <c r="K32" s="123"/>
    </row>
    <row r="33" spans="2:11" ht="18" customHeight="1" thickBot="1" x14ac:dyDescent="0.4">
      <c r="B33" s="13" t="s">
        <v>1</v>
      </c>
      <c r="C33" s="1" t="s">
        <v>2</v>
      </c>
      <c r="D33" s="1" t="s">
        <v>3</v>
      </c>
      <c r="E33" s="1" t="s">
        <v>4</v>
      </c>
      <c r="F33" s="1" t="s">
        <v>18</v>
      </c>
      <c r="G33" s="1" t="s">
        <v>19</v>
      </c>
      <c r="H33" s="124" t="s">
        <v>20</v>
      </c>
      <c r="I33" s="125"/>
      <c r="J33" s="14" t="s">
        <v>21</v>
      </c>
      <c r="K33" s="15" t="s">
        <v>22</v>
      </c>
    </row>
    <row r="34" spans="2:11" ht="18" customHeight="1" thickBot="1" x14ac:dyDescent="0.35">
      <c r="B34" s="7">
        <v>1</v>
      </c>
      <c r="C34" s="8"/>
      <c r="D34" s="8"/>
      <c r="E34" s="8"/>
      <c r="F34" s="8"/>
      <c r="G34" s="8"/>
      <c r="H34" s="126"/>
      <c r="I34" s="127"/>
      <c r="J34" s="16"/>
      <c r="K34" s="17"/>
    </row>
    <row r="35" spans="2:11" ht="18" customHeight="1" thickBot="1" x14ac:dyDescent="0.35">
      <c r="B35" s="7">
        <v>2</v>
      </c>
      <c r="C35" s="8"/>
      <c r="D35" s="8"/>
      <c r="E35" s="8"/>
      <c r="F35" s="8"/>
      <c r="G35" s="8"/>
      <c r="H35" s="114"/>
      <c r="I35" s="115"/>
      <c r="J35" s="18"/>
      <c r="K35" s="19"/>
    </row>
    <row r="36" spans="2:11" ht="18" customHeight="1" thickBot="1" x14ac:dyDescent="0.35">
      <c r="B36" s="7">
        <v>3</v>
      </c>
      <c r="C36" s="8"/>
      <c r="D36" s="8"/>
      <c r="F36" s="8"/>
      <c r="G36" s="8"/>
      <c r="H36" s="114"/>
      <c r="I36" s="115"/>
      <c r="J36" s="18"/>
      <c r="K36" s="19"/>
    </row>
    <row r="37" spans="2:11" ht="18" customHeight="1" thickBot="1" x14ac:dyDescent="0.35">
      <c r="B37" s="7">
        <v>4</v>
      </c>
      <c r="C37" s="8"/>
      <c r="D37" s="8"/>
      <c r="E37" s="8"/>
      <c r="F37" s="8"/>
      <c r="G37" s="8"/>
      <c r="H37" s="114"/>
      <c r="I37" s="115"/>
      <c r="J37" s="18"/>
      <c r="K37" s="19"/>
    </row>
    <row r="38" spans="2:11" ht="18" customHeight="1" thickBot="1" x14ac:dyDescent="0.35">
      <c r="B38" s="7">
        <v>5</v>
      </c>
      <c r="C38" s="8"/>
      <c r="D38" s="8"/>
      <c r="E38" s="8"/>
      <c r="F38" s="8"/>
      <c r="G38" s="8"/>
      <c r="H38" s="114"/>
      <c r="I38" s="115"/>
      <c r="J38" s="18"/>
      <c r="K38" s="19"/>
    </row>
    <row r="39" spans="2:11" ht="18" customHeight="1" thickBot="1" x14ac:dyDescent="0.35">
      <c r="B39" s="7">
        <v>6</v>
      </c>
      <c r="C39" s="8"/>
      <c r="D39" s="8"/>
      <c r="E39" s="8"/>
      <c r="F39" s="8"/>
      <c r="G39" s="8"/>
      <c r="H39" s="114"/>
      <c r="I39" s="115"/>
      <c r="J39" s="18"/>
      <c r="K39" s="19"/>
    </row>
    <row r="40" spans="2:11" ht="18" customHeight="1" thickBot="1" x14ac:dyDescent="0.35">
      <c r="B40" s="7">
        <v>7</v>
      </c>
      <c r="C40" s="8"/>
      <c r="D40" s="8"/>
      <c r="E40" s="8"/>
      <c r="F40" s="8"/>
      <c r="G40" s="8"/>
      <c r="H40" s="114"/>
      <c r="I40" s="115"/>
      <c r="J40" s="18"/>
      <c r="K40" s="19"/>
    </row>
    <row r="41" spans="2:11" ht="18" customHeight="1" thickBot="1" x14ac:dyDescent="0.35">
      <c r="B41" s="7">
        <v>8</v>
      </c>
      <c r="C41" s="8"/>
      <c r="D41" s="8"/>
      <c r="E41" s="8"/>
      <c r="F41" s="8"/>
      <c r="G41" s="8"/>
      <c r="H41" s="114"/>
      <c r="I41" s="115"/>
      <c r="J41" s="18"/>
      <c r="K41" s="19"/>
    </row>
    <row r="42" spans="2:11" ht="18" customHeight="1" thickBot="1" x14ac:dyDescent="0.35">
      <c r="B42" s="7">
        <v>9</v>
      </c>
      <c r="C42" s="8"/>
      <c r="D42" s="8"/>
      <c r="E42" s="8"/>
      <c r="F42" s="8"/>
      <c r="G42" s="8"/>
      <c r="H42" s="114"/>
      <c r="I42" s="115"/>
      <c r="J42" s="18"/>
      <c r="K42" s="19"/>
    </row>
    <row r="43" spans="2:11" ht="18" customHeight="1" thickBot="1" x14ac:dyDescent="0.35">
      <c r="B43" s="7">
        <v>10</v>
      </c>
      <c r="C43" s="8"/>
      <c r="D43" s="8"/>
      <c r="E43" s="8"/>
      <c r="F43" s="8"/>
      <c r="G43" s="8"/>
      <c r="H43" s="114"/>
      <c r="I43" s="115"/>
      <c r="J43" s="18"/>
      <c r="K43" s="19"/>
    </row>
    <row r="44" spans="2:11" ht="18" customHeight="1" thickBot="1" x14ac:dyDescent="0.35">
      <c r="B44" s="7">
        <v>11</v>
      </c>
      <c r="C44" s="8"/>
      <c r="D44" s="8"/>
      <c r="E44" s="8"/>
      <c r="F44" s="8"/>
      <c r="G44" s="8"/>
      <c r="H44" s="114"/>
      <c r="I44" s="115"/>
      <c r="J44" s="18"/>
      <c r="K44" s="19"/>
    </row>
    <row r="45" spans="2:11" ht="18" customHeight="1" thickBot="1" x14ac:dyDescent="0.35">
      <c r="B45" s="7">
        <v>12</v>
      </c>
      <c r="C45" s="8"/>
      <c r="D45" s="8"/>
      <c r="E45" s="8"/>
      <c r="F45" s="8"/>
      <c r="G45" s="8"/>
      <c r="H45" s="114"/>
      <c r="I45" s="115"/>
      <c r="J45" s="18"/>
      <c r="K45" s="19"/>
    </row>
    <row r="46" spans="2:11" ht="18" customHeight="1" thickBot="1" x14ac:dyDescent="0.35">
      <c r="B46" s="7">
        <v>13</v>
      </c>
      <c r="C46" s="8"/>
      <c r="D46" s="8"/>
      <c r="E46" s="8"/>
      <c r="F46" s="8"/>
      <c r="G46" s="8"/>
      <c r="H46" s="114"/>
      <c r="I46" s="115"/>
      <c r="J46" s="18"/>
      <c r="K46" s="19"/>
    </row>
    <row r="47" spans="2:11" ht="18" customHeight="1" thickBot="1" x14ac:dyDescent="0.35">
      <c r="B47" s="7">
        <v>14</v>
      </c>
      <c r="C47" s="8"/>
      <c r="D47" s="8"/>
      <c r="E47" s="8"/>
      <c r="F47" s="8"/>
      <c r="G47" s="8"/>
      <c r="H47" s="114"/>
      <c r="I47" s="115"/>
      <c r="J47" s="18"/>
      <c r="K47" s="19"/>
    </row>
    <row r="48" spans="2:11" ht="18" customHeight="1" thickBot="1" x14ac:dyDescent="0.35">
      <c r="B48" s="7">
        <v>15</v>
      </c>
      <c r="C48" s="8"/>
      <c r="D48" s="8"/>
      <c r="E48" s="8"/>
      <c r="F48" s="8"/>
      <c r="G48" s="8"/>
      <c r="H48" s="114"/>
      <c r="I48" s="115"/>
      <c r="J48" s="18"/>
      <c r="K48" s="19"/>
    </row>
    <row r="49" spans="2:11" ht="18" customHeight="1" thickBot="1" x14ac:dyDescent="0.35">
      <c r="B49" s="7">
        <v>16</v>
      </c>
      <c r="C49" s="8"/>
      <c r="D49" s="8"/>
      <c r="E49" s="8"/>
      <c r="F49" s="8"/>
      <c r="G49" s="8"/>
      <c r="H49" s="114"/>
      <c r="I49" s="115"/>
      <c r="J49" s="18"/>
      <c r="K49" s="19"/>
    </row>
    <row r="50" spans="2:11" ht="18" customHeight="1" thickBot="1" x14ac:dyDescent="0.35">
      <c r="B50" s="7">
        <v>17</v>
      </c>
      <c r="C50" s="8"/>
      <c r="D50" s="8"/>
      <c r="E50" s="8"/>
      <c r="F50" s="8"/>
      <c r="G50" s="8"/>
      <c r="H50" s="114"/>
      <c r="I50" s="115"/>
      <c r="J50" s="18"/>
      <c r="K50" s="19"/>
    </row>
    <row r="51" spans="2:11" ht="18" customHeight="1" thickBot="1" x14ac:dyDescent="0.35">
      <c r="B51" s="7">
        <v>18</v>
      </c>
      <c r="C51" s="8"/>
      <c r="D51" s="8"/>
      <c r="E51" s="8"/>
      <c r="F51" s="8"/>
      <c r="G51" s="8"/>
      <c r="H51" s="114"/>
      <c r="I51" s="115"/>
      <c r="J51" s="18"/>
      <c r="K51" s="19"/>
    </row>
    <row r="52" spans="2:11" ht="18" customHeight="1" thickBot="1" x14ac:dyDescent="0.35">
      <c r="B52" s="7">
        <v>19</v>
      </c>
      <c r="C52" s="8"/>
      <c r="D52" s="8"/>
      <c r="E52" s="8"/>
      <c r="F52" s="8"/>
      <c r="G52" s="8"/>
      <c r="H52" s="114"/>
      <c r="I52" s="115"/>
      <c r="J52" s="18"/>
      <c r="K52" s="19"/>
    </row>
    <row r="53" spans="2:11" ht="18" customHeight="1" thickBot="1" x14ac:dyDescent="0.35">
      <c r="B53" s="7">
        <v>20</v>
      </c>
      <c r="C53" s="8"/>
      <c r="D53" s="8"/>
      <c r="E53" s="8"/>
      <c r="F53" s="8"/>
      <c r="G53" s="8"/>
      <c r="H53" s="114"/>
      <c r="I53" s="115"/>
      <c r="J53" s="18"/>
      <c r="K53" s="19"/>
    </row>
    <row r="54" spans="2:11" ht="18" customHeight="1" thickBot="1" x14ac:dyDescent="0.35">
      <c r="B54" s="7">
        <v>21</v>
      </c>
      <c r="C54" s="8"/>
      <c r="D54" s="8"/>
      <c r="E54" s="8"/>
      <c r="F54" s="8"/>
      <c r="G54" s="8"/>
      <c r="H54" s="114"/>
      <c r="I54" s="115"/>
      <c r="J54" s="18"/>
      <c r="K54" s="19"/>
    </row>
    <row r="55" spans="2:11" ht="18" customHeight="1" thickBot="1" x14ac:dyDescent="0.35">
      <c r="B55" s="7">
        <v>22</v>
      </c>
      <c r="C55" s="8"/>
      <c r="D55" s="8"/>
      <c r="E55" s="8"/>
      <c r="F55" s="8"/>
      <c r="G55" s="8"/>
      <c r="H55" s="114"/>
      <c r="I55" s="115"/>
      <c r="J55" s="18"/>
      <c r="K55" s="19"/>
    </row>
    <row r="56" spans="2:11" ht="18" customHeight="1" thickBot="1" x14ac:dyDescent="0.35">
      <c r="B56" s="7">
        <v>23</v>
      </c>
      <c r="C56" s="8"/>
      <c r="D56" s="8"/>
      <c r="E56" s="8"/>
      <c r="F56" s="8"/>
      <c r="G56" s="8"/>
      <c r="H56" s="114"/>
      <c r="I56" s="115"/>
      <c r="J56" s="18"/>
      <c r="K56" s="19"/>
    </row>
    <row r="57" spans="2:11" ht="18" customHeight="1" thickBot="1" x14ac:dyDescent="0.35">
      <c r="B57" s="3">
        <v>24</v>
      </c>
      <c r="C57" s="11"/>
      <c r="D57" s="11"/>
      <c r="E57" s="11"/>
      <c r="F57" s="11"/>
      <c r="G57" s="11"/>
      <c r="H57" s="116"/>
      <c r="I57" s="117"/>
      <c r="J57" s="20"/>
      <c r="K57" s="21"/>
    </row>
    <row r="58" spans="2:11" ht="14.25" x14ac:dyDescent="0.3">
      <c r="B58" s="57"/>
      <c r="C58" s="61"/>
      <c r="D58" s="61"/>
      <c r="E58" s="61"/>
      <c r="F58" s="61"/>
      <c r="G58" s="61"/>
      <c r="H58" s="57"/>
      <c r="I58" s="57"/>
      <c r="J58" s="62"/>
      <c r="K58" s="63"/>
    </row>
    <row r="59" spans="2:11" ht="7.5" customHeight="1" thickBot="1" x14ac:dyDescent="0.25"/>
    <row r="60" spans="2:11" ht="22.5" customHeight="1" thickBot="1" x14ac:dyDescent="0.25">
      <c r="B60" s="118" t="s">
        <v>28</v>
      </c>
      <c r="C60" s="119"/>
      <c r="D60" s="120"/>
      <c r="E60" s="118" t="s">
        <v>8</v>
      </c>
      <c r="F60" s="119"/>
      <c r="G60" s="120"/>
      <c r="H60" s="118" t="s">
        <v>29</v>
      </c>
      <c r="I60" s="119"/>
      <c r="J60" s="119"/>
      <c r="K60" s="120"/>
    </row>
    <row r="61" spans="2:11" ht="7.5" customHeight="1" thickBot="1" x14ac:dyDescent="0.25">
      <c r="B61" s="108"/>
      <c r="C61" s="108"/>
    </row>
    <row r="62" spans="2:11" ht="7.5" customHeight="1" thickTop="1" x14ac:dyDescent="0.2">
      <c r="B62" s="109"/>
      <c r="C62" s="110"/>
      <c r="D62" s="26"/>
      <c r="E62" s="27"/>
      <c r="F62" s="111"/>
      <c r="G62" s="112"/>
      <c r="H62" s="109"/>
      <c r="I62" s="110"/>
      <c r="J62" s="110"/>
      <c r="K62" s="113"/>
    </row>
    <row r="63" spans="2:11" ht="17.25" x14ac:dyDescent="0.35">
      <c r="B63" s="100">
        <f>SUM(B64:C66)</f>
        <v>0</v>
      </c>
      <c r="C63" s="101"/>
      <c r="D63" s="28" t="s">
        <v>30</v>
      </c>
      <c r="E63" s="100" t="s">
        <v>31</v>
      </c>
      <c r="F63" s="101"/>
      <c r="G63" s="102"/>
      <c r="H63" s="89"/>
      <c r="I63" s="90"/>
      <c r="J63" s="90"/>
      <c r="K63" s="91"/>
    </row>
    <row r="64" spans="2:11" ht="17.25" x14ac:dyDescent="0.35">
      <c r="B64" s="85">
        <f>SUMPRODUCT((C6:C30="Buch")*(F6:F30="gelesen"))</f>
        <v>0</v>
      </c>
      <c r="C64" s="86"/>
      <c r="D64" s="34" t="s">
        <v>32</v>
      </c>
      <c r="E64" s="32">
        <f>COUNTIF(I6:I30,1)</f>
        <v>0</v>
      </c>
      <c r="F64" s="87" t="s">
        <v>33</v>
      </c>
      <c r="G64" s="88"/>
      <c r="H64" s="89"/>
      <c r="I64" s="90"/>
      <c r="J64" s="90"/>
      <c r="K64" s="91"/>
    </row>
    <row r="65" spans="2:11" ht="17.25" x14ac:dyDescent="0.35">
      <c r="B65" s="85">
        <f>SUMPRODUCT((C6:C30="eBook")*(F6:F30="gelesen"))</f>
        <v>0</v>
      </c>
      <c r="C65" s="86"/>
      <c r="D65" s="34" t="s">
        <v>34</v>
      </c>
      <c r="E65" s="32">
        <f>COUNTIF(I6:I30,"1,5")</f>
        <v>0</v>
      </c>
      <c r="F65" s="87" t="s">
        <v>35</v>
      </c>
      <c r="G65" s="88"/>
      <c r="H65" s="89"/>
      <c r="I65" s="90"/>
      <c r="J65" s="90"/>
      <c r="K65" s="91"/>
    </row>
    <row r="66" spans="2:11" ht="17.25" x14ac:dyDescent="0.35">
      <c r="B66" s="85">
        <f>SUMPRODUCT((C6:C30="Hörbuch")*(F6:F30="gehört"))</f>
        <v>0</v>
      </c>
      <c r="C66" s="86"/>
      <c r="D66" s="34" t="s">
        <v>36</v>
      </c>
      <c r="E66" s="32">
        <f>COUNTIF(I6:I30,2)</f>
        <v>0</v>
      </c>
      <c r="F66" s="87" t="s">
        <v>37</v>
      </c>
      <c r="G66" s="88"/>
      <c r="H66" s="89"/>
      <c r="I66" s="90"/>
      <c r="J66" s="90"/>
      <c r="K66" s="91"/>
    </row>
    <row r="67" spans="2:11" ht="17.25" x14ac:dyDescent="0.35">
      <c r="B67" s="85"/>
      <c r="C67" s="86"/>
      <c r="D67" s="34"/>
      <c r="E67" s="32">
        <f>COUNTIF(I6:I30,"2,5")</f>
        <v>0</v>
      </c>
      <c r="F67" s="87" t="s">
        <v>38</v>
      </c>
      <c r="G67" s="88"/>
      <c r="H67" s="89"/>
      <c r="I67" s="90"/>
      <c r="J67" s="90"/>
      <c r="K67" s="91"/>
    </row>
    <row r="68" spans="2:11" ht="17.25" x14ac:dyDescent="0.35">
      <c r="B68" s="85">
        <f>COUNTIF(F6:F30,"abgebrochen")</f>
        <v>0</v>
      </c>
      <c r="C68" s="86"/>
      <c r="D68" s="34" t="s">
        <v>39</v>
      </c>
      <c r="E68" s="32">
        <f>COUNTIF(I6:I30,3)</f>
        <v>0</v>
      </c>
      <c r="F68" s="87" t="s">
        <v>40</v>
      </c>
      <c r="G68" s="88"/>
      <c r="H68" s="89"/>
      <c r="I68" s="90"/>
      <c r="J68" s="90"/>
      <c r="K68" s="91"/>
    </row>
    <row r="69" spans="2:11" ht="17.25" x14ac:dyDescent="0.35">
      <c r="B69" s="85">
        <f>COUNTIF(F6:F30,"am lesen")</f>
        <v>0</v>
      </c>
      <c r="C69" s="86"/>
      <c r="D69" s="34" t="s">
        <v>41</v>
      </c>
      <c r="E69" s="32">
        <f>COUNTIF(I6:I30,"3,5")</f>
        <v>0</v>
      </c>
      <c r="F69" s="87" t="s">
        <v>42</v>
      </c>
      <c r="G69" s="88"/>
      <c r="H69" s="89"/>
      <c r="I69" s="90"/>
      <c r="J69" s="90"/>
      <c r="K69" s="91"/>
    </row>
    <row r="70" spans="2:11" ht="17.25" x14ac:dyDescent="0.35">
      <c r="B70" s="85">
        <f>COUNTIF(F6:F30,"am hören")</f>
        <v>0</v>
      </c>
      <c r="C70" s="86"/>
      <c r="D70" s="34" t="s">
        <v>43</v>
      </c>
      <c r="E70" s="32">
        <f>COUNTIF(I6:I30,4)</f>
        <v>0</v>
      </c>
      <c r="F70" s="87" t="s">
        <v>44</v>
      </c>
      <c r="G70" s="88"/>
      <c r="H70" s="89"/>
      <c r="I70" s="90"/>
      <c r="J70" s="90"/>
      <c r="K70" s="91"/>
    </row>
    <row r="71" spans="2:11" ht="17.25" x14ac:dyDescent="0.35">
      <c r="B71" s="32"/>
      <c r="C71" s="33"/>
      <c r="D71" s="34"/>
      <c r="E71" s="32">
        <f>COUNTIF(I6:I30,4.5)</f>
        <v>0</v>
      </c>
      <c r="F71" s="87" t="s">
        <v>45</v>
      </c>
      <c r="G71" s="88"/>
      <c r="H71" s="89"/>
      <c r="I71" s="90"/>
      <c r="J71" s="90"/>
      <c r="K71" s="91"/>
    </row>
    <row r="72" spans="2:11" ht="17.25" x14ac:dyDescent="0.35">
      <c r="B72" s="103">
        <f>SUMIF(F6:F30,"gelesen",J6:J30)</f>
        <v>0</v>
      </c>
      <c r="C72" s="104"/>
      <c r="D72" s="34" t="s">
        <v>46</v>
      </c>
      <c r="E72" s="32">
        <f>COUNTIF(I8:I30,5)</f>
        <v>0</v>
      </c>
      <c r="F72" s="87" t="s">
        <v>47</v>
      </c>
      <c r="G72" s="88"/>
      <c r="H72" s="89"/>
      <c r="I72" s="90"/>
      <c r="J72" s="90"/>
      <c r="K72" s="91"/>
    </row>
    <row r="73" spans="2:11" ht="17.25" x14ac:dyDescent="0.35">
      <c r="B73" s="105">
        <f>B72/31</f>
        <v>0</v>
      </c>
      <c r="C73" s="106"/>
      <c r="D73" s="39" t="s">
        <v>48</v>
      </c>
      <c r="E73" s="32">
        <f>COUNTIF(I6:I30,5.5)</f>
        <v>0</v>
      </c>
      <c r="F73" s="87" t="s">
        <v>49</v>
      </c>
      <c r="G73" s="88"/>
      <c r="H73" s="89"/>
      <c r="I73" s="90"/>
      <c r="J73" s="90"/>
      <c r="K73" s="91"/>
    </row>
    <row r="74" spans="2:11" ht="17.25" x14ac:dyDescent="0.35">
      <c r="B74" s="85"/>
      <c r="C74" s="86"/>
      <c r="D74" s="39"/>
      <c r="E74" s="40"/>
      <c r="F74" s="86"/>
      <c r="G74" s="107"/>
      <c r="H74" s="89"/>
      <c r="I74" s="90"/>
      <c r="J74" s="90"/>
      <c r="K74" s="91"/>
    </row>
    <row r="75" spans="2:11" ht="17.25" x14ac:dyDescent="0.35">
      <c r="B75" s="103">
        <f ca="1">SUMIF(F6:F30,"gehört",K6:K29)</f>
        <v>0</v>
      </c>
      <c r="C75" s="104"/>
      <c r="D75" s="34" t="s">
        <v>50</v>
      </c>
      <c r="E75" s="100" t="s">
        <v>8</v>
      </c>
      <c r="F75" s="101"/>
      <c r="G75" s="102"/>
      <c r="H75" s="89"/>
      <c r="I75" s="90"/>
      <c r="J75" s="90"/>
      <c r="K75" s="91"/>
    </row>
    <row r="76" spans="2:11" ht="17.25" x14ac:dyDescent="0.35">
      <c r="B76" s="105">
        <f ca="1">B75/31</f>
        <v>0</v>
      </c>
      <c r="C76" s="106"/>
      <c r="D76" s="39" t="s">
        <v>51</v>
      </c>
      <c r="E76" s="37">
        <f>SUMIF(C6:C30,"Buch",I6:I30)</f>
        <v>0</v>
      </c>
      <c r="F76" s="87" t="s">
        <v>52</v>
      </c>
      <c r="G76" s="88"/>
      <c r="H76" s="89"/>
      <c r="I76" s="90"/>
      <c r="J76" s="90"/>
      <c r="K76" s="91"/>
    </row>
    <row r="77" spans="2:11" ht="17.25" x14ac:dyDescent="0.35">
      <c r="B77" s="85"/>
      <c r="C77" s="86"/>
      <c r="D77" s="34"/>
      <c r="E77" s="37">
        <f>SUMIF(C6:C30,"eBook",I6:I30)</f>
        <v>0</v>
      </c>
      <c r="F77" s="87" t="s">
        <v>53</v>
      </c>
      <c r="G77" s="88"/>
      <c r="H77" s="89"/>
      <c r="I77" s="90"/>
      <c r="J77" s="90"/>
      <c r="K77" s="91"/>
    </row>
    <row r="78" spans="2:11" ht="17.25" x14ac:dyDescent="0.35">
      <c r="B78" s="100">
        <f>COUNTA(D34:D57)</f>
        <v>0</v>
      </c>
      <c r="C78" s="101"/>
      <c r="D78" s="28" t="s">
        <v>54</v>
      </c>
      <c r="E78" s="37">
        <f>SUMIF(C6:C30,"Hörbuch",I6:I30)</f>
        <v>0</v>
      </c>
      <c r="F78" s="87" t="s">
        <v>55</v>
      </c>
      <c r="G78" s="88"/>
      <c r="H78" s="89"/>
      <c r="I78" s="90"/>
      <c r="J78" s="90"/>
      <c r="K78" s="91"/>
    </row>
    <row r="79" spans="2:11" ht="17.25" x14ac:dyDescent="0.35">
      <c r="B79" s="85">
        <f>COUNTIF(G34:G57,"Gekauft")</f>
        <v>0</v>
      </c>
      <c r="C79" s="86"/>
      <c r="D79" s="34" t="s">
        <v>56</v>
      </c>
      <c r="E79" s="32"/>
      <c r="F79" s="87"/>
      <c r="G79" s="88"/>
      <c r="H79" s="89"/>
      <c r="I79" s="90"/>
      <c r="J79" s="90"/>
      <c r="K79" s="91"/>
    </row>
    <row r="80" spans="2:11" ht="17.25" x14ac:dyDescent="0.35">
      <c r="B80" s="85">
        <f>COUNTIF(G34:G57,"Gekauft bei Amazon")</f>
        <v>0</v>
      </c>
      <c r="C80" s="86"/>
      <c r="D80" s="34" t="s">
        <v>87</v>
      </c>
      <c r="E80" s="32"/>
      <c r="F80" s="35"/>
      <c r="G80" s="36"/>
      <c r="H80" s="29"/>
      <c r="I80" s="30"/>
      <c r="J80" s="30"/>
      <c r="K80" s="31"/>
    </row>
    <row r="81" spans="2:11" ht="17.25" x14ac:dyDescent="0.35">
      <c r="B81" s="85">
        <f>COUNTIF(G34:G57,"Gekauft bei Thalia")</f>
        <v>0</v>
      </c>
      <c r="C81" s="86"/>
      <c r="D81" s="34" t="s">
        <v>88</v>
      </c>
      <c r="E81" s="100" t="s">
        <v>58</v>
      </c>
      <c r="F81" s="101"/>
      <c r="G81" s="102"/>
      <c r="H81" s="29"/>
      <c r="I81" s="30"/>
      <c r="J81" s="30"/>
      <c r="K81" s="31"/>
    </row>
    <row r="82" spans="2:11" ht="17.25" x14ac:dyDescent="0.35">
      <c r="B82" s="85">
        <f>COUNTIF(G34:G57,"Gekauft bei buecher.de")</f>
        <v>0</v>
      </c>
      <c r="C82" s="86"/>
      <c r="D82" s="34" t="s">
        <v>89</v>
      </c>
      <c r="E82" s="37" t="e">
        <f>E76/B64</f>
        <v>#DIV/0!</v>
      </c>
      <c r="F82" s="87" t="s">
        <v>52</v>
      </c>
      <c r="G82" s="88"/>
      <c r="H82" s="29"/>
      <c r="I82" s="30"/>
      <c r="J82" s="30"/>
      <c r="K82" s="31"/>
    </row>
    <row r="83" spans="2:11" ht="17.25" x14ac:dyDescent="0.35">
      <c r="B83" s="85">
        <f>COUNTIF(G34:G57,"Gekauft im lokalen Buchhandel")</f>
        <v>0</v>
      </c>
      <c r="C83" s="86"/>
      <c r="D83" s="34" t="s">
        <v>90</v>
      </c>
      <c r="E83" s="32" t="e">
        <f>E77/B65</f>
        <v>#DIV/0!</v>
      </c>
      <c r="F83" s="87" t="s">
        <v>53</v>
      </c>
      <c r="G83" s="88"/>
      <c r="H83" s="29"/>
      <c r="I83" s="30"/>
      <c r="J83" s="30"/>
      <c r="K83" s="31"/>
    </row>
    <row r="84" spans="2:11" ht="17.25" x14ac:dyDescent="0.35">
      <c r="B84" s="85">
        <f>COUNTIF(G34:G57,"Gekauft bei Arvelle")</f>
        <v>0</v>
      </c>
      <c r="C84" s="86"/>
      <c r="D84" s="34" t="s">
        <v>91</v>
      </c>
      <c r="E84" s="37" t="e">
        <f>E78/B66</f>
        <v>#DIV/0!</v>
      </c>
      <c r="F84" s="87" t="s">
        <v>55</v>
      </c>
      <c r="G84" s="88"/>
      <c r="H84" s="29"/>
      <c r="I84" s="30"/>
      <c r="J84" s="30"/>
      <c r="K84" s="31"/>
    </row>
    <row r="85" spans="2:11" ht="17.25" x14ac:dyDescent="0.35">
      <c r="B85" s="85">
        <f>COUNTIF(G34:G57,"Gekauft bei Rebuy")</f>
        <v>0</v>
      </c>
      <c r="C85" s="86"/>
      <c r="D85" s="34" t="s">
        <v>92</v>
      </c>
      <c r="E85" s="32"/>
      <c r="F85" s="35"/>
      <c r="G85" s="36"/>
      <c r="H85" s="29"/>
      <c r="I85" s="30"/>
      <c r="J85" s="30"/>
      <c r="K85" s="31"/>
    </row>
    <row r="86" spans="2:11" ht="17.25" x14ac:dyDescent="0.35">
      <c r="B86" s="85">
        <f>COUNTIF(G34:G57,"Gekauft bei Medimops")</f>
        <v>0</v>
      </c>
      <c r="C86" s="86"/>
      <c r="D86" s="34" t="s">
        <v>93</v>
      </c>
      <c r="E86" s="32"/>
      <c r="F86" s="35"/>
      <c r="G86" s="36"/>
      <c r="H86" s="29"/>
      <c r="I86" s="30"/>
      <c r="J86" s="30"/>
      <c r="K86" s="31"/>
    </row>
    <row r="87" spans="2:11" ht="17.25" x14ac:dyDescent="0.35">
      <c r="B87" s="85">
        <f>COUNTIF(G34:G57,"Gekauft in einem anderen Geschäft")</f>
        <v>0</v>
      </c>
      <c r="C87" s="86"/>
      <c r="D87" s="34" t="s">
        <v>94</v>
      </c>
      <c r="E87" s="32"/>
      <c r="F87" s="35"/>
      <c r="G87" s="36"/>
      <c r="H87" s="29"/>
      <c r="I87" s="30"/>
      <c r="J87" s="30"/>
      <c r="K87" s="31"/>
    </row>
    <row r="88" spans="2:11" ht="17.25" x14ac:dyDescent="0.35">
      <c r="B88" s="85">
        <f>COUNTIF(G34:G57,"Geliehen")</f>
        <v>0</v>
      </c>
      <c r="C88" s="86"/>
      <c r="D88" s="34" t="s">
        <v>57</v>
      </c>
      <c r="E88" s="100"/>
      <c r="F88" s="101"/>
      <c r="G88" s="102"/>
      <c r="H88" s="89"/>
      <c r="I88" s="90"/>
      <c r="J88" s="90"/>
      <c r="K88" s="91"/>
    </row>
    <row r="89" spans="2:11" ht="17.25" x14ac:dyDescent="0.35">
      <c r="B89" s="85">
        <f>COUNTIF(G34:G57,"Geschenk")</f>
        <v>0</v>
      </c>
      <c r="C89" s="86"/>
      <c r="D89" s="34" t="s">
        <v>59</v>
      </c>
      <c r="E89" s="37"/>
      <c r="F89" s="87"/>
      <c r="G89" s="88"/>
      <c r="H89" s="89"/>
      <c r="I89" s="90"/>
      <c r="J89" s="90"/>
      <c r="K89" s="91"/>
    </row>
    <row r="90" spans="2:11" ht="17.25" x14ac:dyDescent="0.35">
      <c r="B90" s="85">
        <f>COUNTIF(G34:G57,"Reziexemplar")</f>
        <v>0</v>
      </c>
      <c r="C90" s="86"/>
      <c r="D90" s="34" t="s">
        <v>60</v>
      </c>
      <c r="E90" s="32"/>
      <c r="F90" s="87"/>
      <c r="G90" s="88"/>
      <c r="H90" s="89"/>
      <c r="I90" s="90"/>
      <c r="J90" s="90"/>
      <c r="K90" s="91"/>
    </row>
    <row r="91" spans="2:11" ht="17.25" x14ac:dyDescent="0.35">
      <c r="B91" s="85">
        <f>COUNTIF(G34:G57,"Getauscht")</f>
        <v>0</v>
      </c>
      <c r="C91" s="86"/>
      <c r="D91" s="34" t="s">
        <v>61</v>
      </c>
      <c r="E91" s="37"/>
      <c r="F91" s="87"/>
      <c r="G91" s="88"/>
      <c r="H91" s="89"/>
      <c r="I91" s="90"/>
      <c r="J91" s="90"/>
      <c r="K91" s="91"/>
    </row>
    <row r="92" spans="2:11" ht="17.25" x14ac:dyDescent="0.35">
      <c r="B92" s="32"/>
      <c r="C92" s="33"/>
      <c r="D92" s="34"/>
      <c r="E92" s="37"/>
      <c r="F92" s="35"/>
      <c r="G92" s="36"/>
      <c r="H92" s="29"/>
      <c r="I92" s="30"/>
      <c r="J92" s="30"/>
      <c r="K92" s="31"/>
    </row>
    <row r="93" spans="2:11" ht="17.25" x14ac:dyDescent="0.35">
      <c r="B93" s="92">
        <f>SUM(J34:J57)</f>
        <v>0</v>
      </c>
      <c r="C93" s="93"/>
      <c r="D93" s="28" t="s">
        <v>62</v>
      </c>
      <c r="E93" s="32"/>
      <c r="F93" s="87"/>
      <c r="G93" s="88"/>
      <c r="H93" s="41"/>
      <c r="I93" s="42"/>
      <c r="J93" s="94" t="s">
        <v>63</v>
      </c>
      <c r="K93" s="95"/>
    </row>
    <row r="94" spans="2:11" ht="7.5" customHeight="1" thickBot="1" x14ac:dyDescent="0.4">
      <c r="B94" s="96"/>
      <c r="C94" s="97"/>
      <c r="D94" s="43"/>
      <c r="E94" s="44"/>
      <c r="F94" s="97"/>
      <c r="G94" s="98"/>
      <c r="H94" s="78"/>
      <c r="I94" s="79"/>
      <c r="J94" s="79"/>
      <c r="K94" s="80"/>
    </row>
    <row r="95" spans="2:11" ht="18.75" thickTop="1" thickBot="1" x14ac:dyDescent="0.4">
      <c r="B95" s="81"/>
      <c r="C95" s="81"/>
      <c r="D95" s="22"/>
      <c r="E95" s="22"/>
      <c r="F95" s="22"/>
      <c r="G95" s="22"/>
      <c r="H95" s="22"/>
      <c r="I95" s="22"/>
      <c r="J95" s="22"/>
      <c r="K95" s="22"/>
    </row>
    <row r="96" spans="2:11" ht="18.75" thickTop="1" thickBot="1" x14ac:dyDescent="0.4">
      <c r="B96" s="128" t="s">
        <v>98</v>
      </c>
      <c r="C96" s="82"/>
      <c r="D96" s="83"/>
      <c r="E96" s="22"/>
      <c r="F96" s="22"/>
      <c r="G96" s="22"/>
      <c r="H96" s="22"/>
      <c r="I96" s="22"/>
      <c r="J96" s="22"/>
      <c r="K96" s="22"/>
    </row>
    <row r="97" spans="2:11" ht="18" thickTop="1" x14ac:dyDescent="0.35">
      <c r="B97" s="84"/>
      <c r="C97" s="84"/>
      <c r="D97" s="22"/>
      <c r="E97" s="22"/>
      <c r="F97" s="22"/>
      <c r="G97" s="22"/>
      <c r="H97" s="22"/>
      <c r="I97" s="22"/>
      <c r="J97" s="22"/>
      <c r="K97" s="22"/>
    </row>
    <row r="98" spans="2:11" ht="17.25" x14ac:dyDescent="0.35">
      <c r="B98" s="99"/>
      <c r="C98" s="99"/>
      <c r="D98" s="22"/>
      <c r="E98" s="22"/>
      <c r="F98" s="22"/>
      <c r="G98" s="22"/>
      <c r="H98" s="22"/>
      <c r="I98" s="22"/>
      <c r="J98" s="22"/>
      <c r="K98" s="22"/>
    </row>
    <row r="99" spans="2:11" ht="17.25" x14ac:dyDescent="0.35">
      <c r="B99" s="99"/>
      <c r="C99" s="99"/>
      <c r="D99" s="22"/>
      <c r="E99" s="22"/>
      <c r="F99" s="22"/>
      <c r="G99" s="22"/>
      <c r="H99" s="22"/>
      <c r="I99" s="22"/>
      <c r="J99" s="22"/>
      <c r="K99" s="22"/>
    </row>
    <row r="100" spans="2:11" ht="17.25" x14ac:dyDescent="0.35">
      <c r="B100" s="99"/>
      <c r="C100" s="99"/>
      <c r="D100" s="22"/>
      <c r="E100" s="22"/>
      <c r="F100" s="22"/>
      <c r="G100" s="22"/>
      <c r="H100" s="22"/>
      <c r="I100" s="22"/>
      <c r="J100" s="22"/>
      <c r="K100" s="22"/>
    </row>
    <row r="101" spans="2:11" ht="14.25" x14ac:dyDescent="0.3">
      <c r="B101" s="76"/>
      <c r="C101" s="76"/>
      <c r="D101" s="23"/>
      <c r="E101" s="23"/>
      <c r="F101" s="23"/>
      <c r="G101" s="23"/>
      <c r="H101" s="23"/>
      <c r="I101" s="23"/>
      <c r="J101" s="23"/>
      <c r="K101" s="23"/>
    </row>
    <row r="102" spans="2:11" ht="14.25" x14ac:dyDescent="0.3">
      <c r="B102" s="76"/>
      <c r="C102" s="76"/>
      <c r="D102" s="23"/>
      <c r="E102" s="23"/>
      <c r="F102" s="23"/>
      <c r="G102" s="23"/>
      <c r="H102" s="23"/>
      <c r="I102" s="23"/>
      <c r="J102" s="23"/>
      <c r="K102" s="23"/>
    </row>
    <row r="103" spans="2:11" ht="14.25" x14ac:dyDescent="0.3">
      <c r="B103" s="76"/>
      <c r="C103" s="76"/>
      <c r="D103" s="23"/>
      <c r="E103" s="23"/>
      <c r="F103" s="23"/>
      <c r="G103" s="23"/>
      <c r="H103" s="23"/>
      <c r="I103" s="23"/>
      <c r="J103" s="23"/>
      <c r="K103" s="23"/>
    </row>
    <row r="104" spans="2:11" ht="14.25" x14ac:dyDescent="0.3">
      <c r="B104" s="76"/>
      <c r="C104" s="76"/>
      <c r="D104" s="23"/>
      <c r="E104" s="23"/>
      <c r="F104" s="23"/>
      <c r="G104" s="23"/>
      <c r="H104" s="23"/>
      <c r="I104" s="23"/>
      <c r="J104" s="23"/>
      <c r="K104" s="23"/>
    </row>
    <row r="105" spans="2:11" ht="14.25" x14ac:dyDescent="0.3">
      <c r="B105" s="76"/>
      <c r="C105" s="76"/>
      <c r="D105" s="23"/>
      <c r="E105" s="23"/>
      <c r="F105" s="23"/>
      <c r="G105" s="23"/>
      <c r="H105" s="23"/>
      <c r="I105" s="23"/>
      <c r="J105" s="23"/>
      <c r="K105" s="23"/>
    </row>
    <row r="106" spans="2:11" ht="14.25" x14ac:dyDescent="0.3">
      <c r="B106" s="76"/>
      <c r="C106" s="76"/>
      <c r="D106" s="23"/>
      <c r="E106" s="23"/>
      <c r="F106" s="23"/>
      <c r="G106" s="23"/>
      <c r="H106" s="23"/>
      <c r="I106" s="23"/>
      <c r="J106" s="23"/>
      <c r="K106" s="23"/>
    </row>
    <row r="107" spans="2:11" ht="14.25" x14ac:dyDescent="0.3">
      <c r="B107" s="76"/>
      <c r="C107" s="76"/>
      <c r="D107" s="23"/>
      <c r="E107" s="23"/>
      <c r="F107" s="23"/>
      <c r="G107" s="23"/>
      <c r="H107" s="23"/>
      <c r="I107" s="23"/>
      <c r="J107" s="23"/>
      <c r="K107" s="23"/>
    </row>
    <row r="108" spans="2:11" ht="14.25" x14ac:dyDescent="0.3">
      <c r="B108" s="76"/>
      <c r="C108" s="76"/>
      <c r="D108" s="23"/>
      <c r="E108" s="23"/>
      <c r="F108" s="23"/>
      <c r="G108" s="23"/>
      <c r="H108" s="23"/>
      <c r="I108" s="23"/>
      <c r="J108" s="23"/>
      <c r="K108" s="23"/>
    </row>
    <row r="109" spans="2:11" ht="14.25" x14ac:dyDescent="0.3">
      <c r="B109" s="76"/>
      <c r="C109" s="76"/>
      <c r="D109" s="23"/>
      <c r="E109" s="23"/>
      <c r="F109" s="23"/>
      <c r="G109" s="23"/>
      <c r="H109" s="23"/>
      <c r="I109" s="23"/>
      <c r="J109" s="23"/>
      <c r="K109" s="23"/>
    </row>
    <row r="110" spans="2:11" x14ac:dyDescent="0.2">
      <c r="B110" s="77"/>
      <c r="C110" s="77"/>
    </row>
    <row r="111" spans="2:11" x14ac:dyDescent="0.2">
      <c r="B111" s="77"/>
      <c r="C111" s="77"/>
    </row>
    <row r="112" spans="2:11" x14ac:dyDescent="0.2">
      <c r="B112" s="77"/>
      <c r="C112" s="77"/>
    </row>
    <row r="113" spans="2:3" x14ac:dyDescent="0.2">
      <c r="B113" s="77"/>
      <c r="C113" s="77"/>
    </row>
    <row r="114" spans="2:3" x14ac:dyDescent="0.2">
      <c r="B114" s="77"/>
      <c r="C114" s="77"/>
    </row>
    <row r="115" spans="2:3" x14ac:dyDescent="0.2">
      <c r="B115" s="77"/>
      <c r="C115" s="77"/>
    </row>
    <row r="116" spans="2:3" x14ac:dyDescent="0.2">
      <c r="B116" s="77"/>
      <c r="C116" s="77"/>
    </row>
    <row r="117" spans="2:3" x14ac:dyDescent="0.2">
      <c r="B117" s="77"/>
      <c r="C117" s="77"/>
    </row>
    <row r="118" spans="2:3" x14ac:dyDescent="0.2">
      <c r="B118" s="77"/>
      <c r="C118" s="77"/>
    </row>
    <row r="119" spans="2:3" x14ac:dyDescent="0.2">
      <c r="B119" s="77"/>
      <c r="C119" s="77"/>
    </row>
    <row r="120" spans="2:3" x14ac:dyDescent="0.2">
      <c r="B120" s="77"/>
      <c r="C120" s="77"/>
    </row>
    <row r="121" spans="2:3" x14ac:dyDescent="0.2">
      <c r="B121" s="77"/>
      <c r="C121" s="77"/>
    </row>
    <row r="122" spans="2:3" x14ac:dyDescent="0.2">
      <c r="B122" s="77"/>
      <c r="C122" s="77"/>
    </row>
    <row r="123" spans="2:3" x14ac:dyDescent="0.2">
      <c r="B123" s="77"/>
      <c r="C123" s="77"/>
    </row>
    <row r="124" spans="2:3" x14ac:dyDescent="0.2">
      <c r="B124" s="77"/>
      <c r="C124" s="77"/>
    </row>
    <row r="125" spans="2:3" x14ac:dyDescent="0.2">
      <c r="B125" s="77"/>
      <c r="C125" s="77"/>
    </row>
    <row r="344" spans="3:11" x14ac:dyDescent="0.2">
      <c r="C344" s="24" t="s">
        <v>11</v>
      </c>
      <c r="F344" t="s">
        <v>16</v>
      </c>
      <c r="G344" t="s">
        <v>23</v>
      </c>
      <c r="I344" s="25">
        <v>1</v>
      </c>
      <c r="K344" t="s">
        <v>24</v>
      </c>
    </row>
    <row r="345" spans="3:11" x14ac:dyDescent="0.2">
      <c r="C345" s="24" t="s">
        <v>15</v>
      </c>
      <c r="F345" t="s">
        <v>17</v>
      </c>
      <c r="G345" s="65" t="s">
        <v>79</v>
      </c>
      <c r="I345" s="25">
        <v>1.5</v>
      </c>
      <c r="K345" t="s">
        <v>26</v>
      </c>
    </row>
    <row r="346" spans="3:11" x14ac:dyDescent="0.2">
      <c r="C346" s="24" t="s">
        <v>13</v>
      </c>
      <c r="F346" t="s">
        <v>65</v>
      </c>
      <c r="G346" s="65" t="s">
        <v>82</v>
      </c>
      <c r="I346" s="25">
        <v>2</v>
      </c>
      <c r="K346" t="s">
        <v>67</v>
      </c>
    </row>
    <row r="347" spans="3:11" x14ac:dyDescent="0.2">
      <c r="F347" t="s">
        <v>12</v>
      </c>
      <c r="G347" s="65" t="s">
        <v>83</v>
      </c>
      <c r="I347" s="25">
        <v>2.5</v>
      </c>
      <c r="K347" t="s">
        <v>68</v>
      </c>
    </row>
    <row r="348" spans="3:11" x14ac:dyDescent="0.2">
      <c r="F348" t="s">
        <v>14</v>
      </c>
      <c r="G348" s="65" t="s">
        <v>84</v>
      </c>
      <c r="I348" s="25">
        <v>3</v>
      </c>
      <c r="K348" t="s">
        <v>69</v>
      </c>
    </row>
    <row r="349" spans="3:11" x14ac:dyDescent="0.2">
      <c r="G349" s="65" t="s">
        <v>85</v>
      </c>
      <c r="I349" s="25">
        <v>3.5</v>
      </c>
      <c r="K349" t="s">
        <v>71</v>
      </c>
    </row>
    <row r="350" spans="3:11" x14ac:dyDescent="0.2">
      <c r="G350" s="65" t="s">
        <v>80</v>
      </c>
      <c r="I350" s="25">
        <v>4</v>
      </c>
      <c r="K350" t="s">
        <v>70</v>
      </c>
    </row>
    <row r="351" spans="3:11" x14ac:dyDescent="0.2">
      <c r="G351" s="65" t="s">
        <v>81</v>
      </c>
      <c r="I351" s="25">
        <v>4.5</v>
      </c>
    </row>
    <row r="352" spans="3:11" x14ac:dyDescent="0.2">
      <c r="G352" s="65" t="s">
        <v>86</v>
      </c>
      <c r="I352" s="25">
        <v>5</v>
      </c>
    </row>
    <row r="353" spans="7:9" x14ac:dyDescent="0.2">
      <c r="G353" t="s">
        <v>64</v>
      </c>
      <c r="I353" s="25">
        <v>5.5</v>
      </c>
    </row>
    <row r="354" spans="7:9" x14ac:dyDescent="0.2">
      <c r="G354" t="s">
        <v>66</v>
      </c>
      <c r="I354" s="25"/>
    </row>
    <row r="355" spans="7:9" x14ac:dyDescent="0.2">
      <c r="G355" t="s">
        <v>25</v>
      </c>
      <c r="I355" s="25"/>
    </row>
    <row r="356" spans="7:9" x14ac:dyDescent="0.2">
      <c r="G356" t="s">
        <v>27</v>
      </c>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row r="379" spans="9:9" x14ac:dyDescent="0.2">
      <c r="I379" s="25"/>
    </row>
  </sheetData>
  <sheetProtection algorithmName="SHA-512" hashValue="sY4aFUeqK5r4WaAviFLG+EBRCk9W9efNGu2bFrzJKJ2eSEGyb7c7nmO6KgwLVX2ERXOkHbBlucjkh5C22lAcMA==" saltValue="1ApGHKlrYiFxDcdv8JsdlQ==" spinCount="100000" sheet="1" objects="1" scenarios="1" insertRows="0"/>
  <protectedRanges>
    <protectedRange sqref="H63:K92" name="Notizen"/>
    <protectedRange sqref="B34:K57" name="Neu im Bücherregal"/>
    <protectedRange sqref="B6:K30" name="Gelesene und gehörte Bücher"/>
  </protectedRanges>
  <mergeCells count="146">
    <mergeCell ref="H36:I36"/>
    <mergeCell ref="H37:I37"/>
    <mergeCell ref="B2:K2"/>
    <mergeCell ref="B4:K4"/>
    <mergeCell ref="B32:K32"/>
    <mergeCell ref="H33:I33"/>
    <mergeCell ref="H34:I34"/>
    <mergeCell ref="H35:I35"/>
    <mergeCell ref="H38:I38"/>
    <mergeCell ref="H39:I39"/>
    <mergeCell ref="H40:I40"/>
    <mergeCell ref="H41:I41"/>
    <mergeCell ref="H52:I52"/>
    <mergeCell ref="H53:I53"/>
    <mergeCell ref="H42:I42"/>
    <mergeCell ref="H43:I43"/>
    <mergeCell ref="H44:I44"/>
    <mergeCell ref="H45:I45"/>
    <mergeCell ref="H46:I46"/>
    <mergeCell ref="H47:I47"/>
    <mergeCell ref="H48:I48"/>
    <mergeCell ref="H49:I49"/>
    <mergeCell ref="H54:I54"/>
    <mergeCell ref="H55:I55"/>
    <mergeCell ref="H56:I56"/>
    <mergeCell ref="H57:I57"/>
    <mergeCell ref="B60:D60"/>
    <mergeCell ref="E60:G60"/>
    <mergeCell ref="H60:K60"/>
    <mergeCell ref="H50:I50"/>
    <mergeCell ref="H51:I51"/>
    <mergeCell ref="B64:C64"/>
    <mergeCell ref="F64:G64"/>
    <mergeCell ref="H64:K64"/>
    <mergeCell ref="B65:C65"/>
    <mergeCell ref="F65:G65"/>
    <mergeCell ref="H65:K65"/>
    <mergeCell ref="B61:C61"/>
    <mergeCell ref="B62:C62"/>
    <mergeCell ref="F62:G62"/>
    <mergeCell ref="H62:K62"/>
    <mergeCell ref="B63:C63"/>
    <mergeCell ref="E63:G63"/>
    <mergeCell ref="H63:K63"/>
    <mergeCell ref="B68:C68"/>
    <mergeCell ref="F68:G68"/>
    <mergeCell ref="H68:K68"/>
    <mergeCell ref="B69:C69"/>
    <mergeCell ref="F69:G69"/>
    <mergeCell ref="H69:K69"/>
    <mergeCell ref="B66:C66"/>
    <mergeCell ref="F66:G66"/>
    <mergeCell ref="H66:K66"/>
    <mergeCell ref="B67:C67"/>
    <mergeCell ref="F67:G67"/>
    <mergeCell ref="H67:K67"/>
    <mergeCell ref="B73:C73"/>
    <mergeCell ref="F73:G73"/>
    <mergeCell ref="H73:K73"/>
    <mergeCell ref="B74:C74"/>
    <mergeCell ref="F74:G74"/>
    <mergeCell ref="H74:K74"/>
    <mergeCell ref="F70:G70"/>
    <mergeCell ref="H70:K70"/>
    <mergeCell ref="F71:G71"/>
    <mergeCell ref="H71:K71"/>
    <mergeCell ref="B72:C72"/>
    <mergeCell ref="F72:G72"/>
    <mergeCell ref="H72:K72"/>
    <mergeCell ref="B70:C70"/>
    <mergeCell ref="B77:C77"/>
    <mergeCell ref="F77:G77"/>
    <mergeCell ref="H77:K77"/>
    <mergeCell ref="B78:C78"/>
    <mergeCell ref="F78:G78"/>
    <mergeCell ref="H78:K78"/>
    <mergeCell ref="B75:C75"/>
    <mergeCell ref="E75:G75"/>
    <mergeCell ref="H75:K75"/>
    <mergeCell ref="B76:C76"/>
    <mergeCell ref="F76:G76"/>
    <mergeCell ref="H76:K76"/>
    <mergeCell ref="B89:C89"/>
    <mergeCell ref="F89:G89"/>
    <mergeCell ref="H89:K89"/>
    <mergeCell ref="B90:C90"/>
    <mergeCell ref="F90:G90"/>
    <mergeCell ref="H90:K90"/>
    <mergeCell ref="B79:C79"/>
    <mergeCell ref="F79:G79"/>
    <mergeCell ref="H79:K79"/>
    <mergeCell ref="B88:C88"/>
    <mergeCell ref="E88:G88"/>
    <mergeCell ref="H88:K88"/>
    <mergeCell ref="B80:C80"/>
    <mergeCell ref="B81:C81"/>
    <mergeCell ref="B82:C82"/>
    <mergeCell ref="B83:C83"/>
    <mergeCell ref="B84:C84"/>
    <mergeCell ref="B85:C85"/>
    <mergeCell ref="B86:C86"/>
    <mergeCell ref="B87:C87"/>
    <mergeCell ref="E81:G81"/>
    <mergeCell ref="F82:G82"/>
    <mergeCell ref="F83:G83"/>
    <mergeCell ref="F84:G84"/>
    <mergeCell ref="B101:C101"/>
    <mergeCell ref="H94:K94"/>
    <mergeCell ref="B95:C95"/>
    <mergeCell ref="B96:D96"/>
    <mergeCell ref="B97:C97"/>
    <mergeCell ref="B91:C91"/>
    <mergeCell ref="F91:G91"/>
    <mergeCell ref="H91:K91"/>
    <mergeCell ref="B93:C93"/>
    <mergeCell ref="F93:G93"/>
    <mergeCell ref="J93:K93"/>
    <mergeCell ref="B94:C94"/>
    <mergeCell ref="F94:G94"/>
    <mergeCell ref="B98:C98"/>
    <mergeCell ref="B99:C99"/>
    <mergeCell ref="B100:C100"/>
    <mergeCell ref="B123:C123"/>
    <mergeCell ref="B112:C112"/>
    <mergeCell ref="B113:C113"/>
    <mergeCell ref="B116:C116"/>
    <mergeCell ref="B117:C117"/>
    <mergeCell ref="B114:C114"/>
    <mergeCell ref="B115:C115"/>
    <mergeCell ref="B124:C124"/>
    <mergeCell ref="B125:C125"/>
    <mergeCell ref="B119:C119"/>
    <mergeCell ref="B120:C120"/>
    <mergeCell ref="B121:C121"/>
    <mergeCell ref="B122:C122"/>
    <mergeCell ref="B118:C118"/>
    <mergeCell ref="B104:C104"/>
    <mergeCell ref="B105:C105"/>
    <mergeCell ref="B106:C106"/>
    <mergeCell ref="B107:C107"/>
    <mergeCell ref="B108:C108"/>
    <mergeCell ref="B109:C109"/>
    <mergeCell ref="B110:C110"/>
    <mergeCell ref="B111:C111"/>
    <mergeCell ref="B102:C102"/>
    <mergeCell ref="B103:C103"/>
  </mergeCells>
  <phoneticPr fontId="11" type="noConversion"/>
  <dataValidations count="7">
    <dataValidation type="list" allowBlank="1" showInputMessage="1" showErrorMessage="1" sqref="K34:K58" xr:uid="{00000000-0002-0000-0100-000000000000}">
      <formula1>$K$343:$K$349</formula1>
    </dataValidation>
    <dataValidation type="list" showInputMessage="1" showErrorMessage="1" sqref="F34:F58" xr:uid="{00000000-0002-0000-0100-000001000000}">
      <formula1>$F$343:$F$348</formula1>
    </dataValidation>
    <dataValidation type="list" allowBlank="1" showInputMessage="1" showErrorMessage="1" sqref="C34:C58" xr:uid="{00000000-0002-0000-0100-000002000000}">
      <formula1>$C$343:$C$346</formula1>
    </dataValidation>
    <dataValidation type="list" showInputMessage="1" showErrorMessage="1" sqref="I6:I30" xr:uid="{00000000-0002-0000-0100-000003000000}">
      <formula1>$I$343:$I$353</formula1>
    </dataValidation>
    <dataValidation type="list" allowBlank="1" showInputMessage="1" showErrorMessage="1" sqref="F6:F30" xr:uid="{00000000-0002-0000-0100-000004000000}">
      <formula1>$F$343:$F$348</formula1>
    </dataValidation>
    <dataValidation type="list" showInputMessage="1" showErrorMessage="1" promptTitle="Buchart" sqref="C6:C30" xr:uid="{00000000-0002-0000-0100-000005000000}">
      <formula1>$C$343:$C$346</formula1>
    </dataValidation>
    <dataValidation type="list" showInputMessage="1" showErrorMessage="1" sqref="G34:G58" xr:uid="{00000000-0002-0000-0100-000006000000}">
      <formula1>$G$343:$G$356</formula1>
    </dataValidation>
  </dataValidations>
  <pageMargins left="0.78740157499999996" right="0.78740157499999996" top="0.984251969" bottom="0.984251969" header="0.4921259845" footer="0.4921259845"/>
  <pageSetup paperSize="9" orientation="portrait" r:id="rId1"/>
  <headerFooter alignWithMargins="0"/>
  <ignoredErrors>
    <ignoredError sqref="E82:E84"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dimension ref="B1:K378"/>
  <sheetViews>
    <sheetView zoomScaleNormal="100" workbookViewId="0">
      <selection activeCell="B2" sqref="B2:K2"/>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118" t="s">
        <v>100</v>
      </c>
      <c r="C2" s="119"/>
      <c r="D2" s="119"/>
      <c r="E2" s="119"/>
      <c r="F2" s="119"/>
      <c r="G2" s="119"/>
      <c r="H2" s="119"/>
      <c r="I2" s="119"/>
      <c r="J2" s="119"/>
      <c r="K2" s="120"/>
    </row>
    <row r="3" spans="2:11" ht="13.5" thickBot="1" x14ac:dyDescent="0.25"/>
    <row r="4" spans="2:11" ht="22.5" customHeight="1" thickBot="1" x14ac:dyDescent="0.6">
      <c r="B4" s="121" t="s">
        <v>0</v>
      </c>
      <c r="C4" s="122"/>
      <c r="D4" s="122"/>
      <c r="E4" s="122"/>
      <c r="F4" s="122"/>
      <c r="G4" s="122"/>
      <c r="H4" s="122"/>
      <c r="I4" s="122"/>
      <c r="J4" s="122"/>
      <c r="K4" s="123"/>
    </row>
    <row r="5" spans="2:11" ht="18"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54"/>
      <c r="D6" s="54"/>
      <c r="E6" s="54"/>
      <c r="F6" s="54"/>
      <c r="G6" s="55"/>
      <c r="H6" s="55"/>
      <c r="I6" s="56"/>
      <c r="J6" s="54"/>
      <c r="K6" s="54"/>
    </row>
    <row r="7" spans="2:11" ht="18" customHeight="1" thickBot="1" x14ac:dyDescent="0.35">
      <c r="B7" s="3">
        <v>2</v>
      </c>
      <c r="C7" s="54"/>
      <c r="D7" s="54"/>
      <c r="E7" s="54"/>
      <c r="F7" s="54"/>
      <c r="G7" s="55"/>
      <c r="H7" s="55"/>
      <c r="I7" s="56"/>
      <c r="J7" s="54"/>
      <c r="K7" s="54"/>
    </row>
    <row r="8" spans="2:11" ht="18" customHeight="1" thickBot="1" x14ac:dyDescent="0.35">
      <c r="B8" s="3">
        <v>3</v>
      </c>
      <c r="C8" s="8"/>
      <c r="D8" s="8"/>
      <c r="E8" s="8"/>
      <c r="F8" s="8"/>
      <c r="G8" s="9"/>
      <c r="H8" s="9"/>
      <c r="I8" s="10"/>
      <c r="J8" s="8"/>
      <c r="K8" s="8"/>
    </row>
    <row r="9" spans="2:11" ht="18" customHeight="1" thickBot="1" x14ac:dyDescent="0.35">
      <c r="B9" s="3">
        <v>4</v>
      </c>
      <c r="C9" s="54"/>
      <c r="D9" s="54"/>
      <c r="E9" s="54"/>
      <c r="F9" s="54"/>
      <c r="G9" s="55"/>
      <c r="H9" s="55"/>
      <c r="I9" s="56"/>
      <c r="J9" s="54"/>
      <c r="K9" s="54"/>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121" t="s">
        <v>72</v>
      </c>
      <c r="C32" s="122"/>
      <c r="D32" s="122"/>
      <c r="E32" s="122"/>
      <c r="F32" s="122"/>
      <c r="G32" s="122"/>
      <c r="H32" s="122"/>
      <c r="I32" s="122"/>
      <c r="J32" s="122"/>
      <c r="K32" s="123"/>
    </row>
    <row r="33" spans="2:11" ht="18" customHeight="1" thickBot="1" x14ac:dyDescent="0.4">
      <c r="B33" s="13" t="s">
        <v>1</v>
      </c>
      <c r="C33" s="1" t="s">
        <v>2</v>
      </c>
      <c r="D33" s="1" t="s">
        <v>3</v>
      </c>
      <c r="E33" s="1" t="s">
        <v>4</v>
      </c>
      <c r="F33" s="1" t="s">
        <v>18</v>
      </c>
      <c r="G33" s="1" t="s">
        <v>19</v>
      </c>
      <c r="H33" s="124" t="s">
        <v>20</v>
      </c>
      <c r="I33" s="125"/>
      <c r="J33" s="14" t="s">
        <v>21</v>
      </c>
      <c r="K33" s="15" t="s">
        <v>22</v>
      </c>
    </row>
    <row r="34" spans="2:11" ht="18" customHeight="1" thickBot="1" x14ac:dyDescent="0.35">
      <c r="B34" s="7">
        <v>1</v>
      </c>
      <c r="C34" s="8"/>
      <c r="D34" s="8"/>
      <c r="E34" s="8"/>
      <c r="F34" s="8"/>
      <c r="G34" s="8"/>
      <c r="H34" s="126"/>
      <c r="I34" s="127"/>
      <c r="J34" s="16"/>
      <c r="K34" s="17"/>
    </row>
    <row r="35" spans="2:11" ht="18" customHeight="1" thickBot="1" x14ac:dyDescent="0.35">
      <c r="B35" s="7">
        <v>2</v>
      </c>
      <c r="C35" s="8"/>
      <c r="D35" s="8"/>
      <c r="E35" s="8"/>
      <c r="F35" s="8"/>
      <c r="G35" s="8"/>
      <c r="H35" s="114"/>
      <c r="I35" s="115"/>
      <c r="J35" s="18"/>
      <c r="K35" s="19"/>
    </row>
    <row r="36" spans="2:11" ht="18" customHeight="1" thickBot="1" x14ac:dyDescent="0.35">
      <c r="B36" s="7">
        <v>3</v>
      </c>
      <c r="C36" s="8"/>
      <c r="D36" s="8"/>
      <c r="E36" s="8"/>
      <c r="F36" s="8"/>
      <c r="G36" s="8"/>
      <c r="H36" s="114"/>
      <c r="I36" s="115"/>
      <c r="J36" s="18"/>
      <c r="K36" s="19"/>
    </row>
    <row r="37" spans="2:11" ht="18" customHeight="1" thickBot="1" x14ac:dyDescent="0.35">
      <c r="B37" s="7">
        <v>4</v>
      </c>
      <c r="C37" s="8"/>
      <c r="D37" s="8"/>
      <c r="E37" s="8"/>
      <c r="F37" s="8"/>
      <c r="G37" s="8"/>
      <c r="H37" s="114"/>
      <c r="I37" s="115"/>
      <c r="J37" s="18"/>
      <c r="K37" s="19"/>
    </row>
    <row r="38" spans="2:11" ht="18" customHeight="1" thickBot="1" x14ac:dyDescent="0.35">
      <c r="B38" s="7">
        <v>5</v>
      </c>
      <c r="C38" s="8"/>
      <c r="D38" s="8"/>
      <c r="E38" s="8"/>
      <c r="F38" s="8"/>
      <c r="G38" s="8"/>
      <c r="H38" s="114"/>
      <c r="I38" s="115"/>
      <c r="J38" s="18"/>
      <c r="K38" s="19"/>
    </row>
    <row r="39" spans="2:11" ht="18" customHeight="1" thickBot="1" x14ac:dyDescent="0.35">
      <c r="B39" s="7">
        <v>6</v>
      </c>
      <c r="C39" s="8"/>
      <c r="D39" s="8"/>
      <c r="E39" s="8"/>
      <c r="F39" s="8"/>
      <c r="G39" s="8"/>
      <c r="H39" s="114"/>
      <c r="I39" s="115"/>
      <c r="J39" s="18"/>
      <c r="K39" s="19"/>
    </row>
    <row r="40" spans="2:11" ht="18" customHeight="1" thickBot="1" x14ac:dyDescent="0.35">
      <c r="B40" s="7">
        <v>7</v>
      </c>
      <c r="C40" s="8"/>
      <c r="D40" s="8"/>
      <c r="E40" s="8"/>
      <c r="F40" s="8"/>
      <c r="G40" s="8"/>
      <c r="H40" s="114"/>
      <c r="I40" s="115"/>
      <c r="J40" s="18"/>
      <c r="K40" s="19"/>
    </row>
    <row r="41" spans="2:11" ht="18" customHeight="1" thickBot="1" x14ac:dyDescent="0.35">
      <c r="B41" s="7">
        <v>8</v>
      </c>
      <c r="C41" s="8"/>
      <c r="D41" s="8"/>
      <c r="E41" s="8"/>
      <c r="F41" s="8"/>
      <c r="G41" s="8"/>
      <c r="H41" s="114"/>
      <c r="I41" s="115"/>
      <c r="J41" s="18"/>
      <c r="K41" s="19"/>
    </row>
    <row r="42" spans="2:11" ht="18" customHeight="1" thickBot="1" x14ac:dyDescent="0.35">
      <c r="B42" s="7">
        <v>9</v>
      </c>
      <c r="C42" s="8"/>
      <c r="D42" s="8"/>
      <c r="E42" s="8"/>
      <c r="F42" s="8"/>
      <c r="G42" s="8"/>
      <c r="H42" s="114"/>
      <c r="I42" s="115"/>
      <c r="J42" s="18"/>
      <c r="K42" s="19"/>
    </row>
    <row r="43" spans="2:11" ht="18" customHeight="1" thickBot="1" x14ac:dyDescent="0.35">
      <c r="B43" s="7">
        <v>10</v>
      </c>
      <c r="C43" s="8"/>
      <c r="D43" s="8"/>
      <c r="E43" s="8"/>
      <c r="F43" s="8"/>
      <c r="G43" s="8"/>
      <c r="H43" s="114"/>
      <c r="I43" s="115"/>
      <c r="J43" s="18"/>
      <c r="K43" s="19"/>
    </row>
    <row r="44" spans="2:11" ht="18" customHeight="1" thickBot="1" x14ac:dyDescent="0.35">
      <c r="B44" s="7">
        <v>11</v>
      </c>
      <c r="C44" s="8"/>
      <c r="D44" s="8"/>
      <c r="E44" s="8"/>
      <c r="F44" s="8"/>
      <c r="G44" s="8"/>
      <c r="H44" s="114"/>
      <c r="I44" s="115"/>
      <c r="J44" s="18"/>
      <c r="K44" s="19"/>
    </row>
    <row r="45" spans="2:11" ht="18" customHeight="1" thickBot="1" x14ac:dyDescent="0.35">
      <c r="B45" s="7">
        <v>12</v>
      </c>
      <c r="C45" s="8"/>
      <c r="D45" s="8"/>
      <c r="E45" s="8"/>
      <c r="F45" s="8"/>
      <c r="G45" s="8"/>
      <c r="H45" s="114"/>
      <c r="I45" s="115"/>
      <c r="J45" s="18"/>
      <c r="K45" s="19"/>
    </row>
    <row r="46" spans="2:11" ht="18" customHeight="1" thickBot="1" x14ac:dyDescent="0.35">
      <c r="B46" s="7">
        <v>13</v>
      </c>
      <c r="C46" s="8"/>
      <c r="D46" s="8"/>
      <c r="E46" s="8"/>
      <c r="F46" s="8"/>
      <c r="G46" s="8"/>
      <c r="H46" s="114"/>
      <c r="I46" s="115"/>
      <c r="J46" s="18"/>
      <c r="K46" s="19"/>
    </row>
    <row r="47" spans="2:11" ht="18" customHeight="1" thickBot="1" x14ac:dyDescent="0.35">
      <c r="B47" s="7">
        <v>14</v>
      </c>
      <c r="C47" s="8"/>
      <c r="D47" s="8"/>
      <c r="E47" s="8"/>
      <c r="F47" s="8"/>
      <c r="G47" s="8"/>
      <c r="H47" s="114"/>
      <c r="I47" s="115"/>
      <c r="J47" s="18"/>
      <c r="K47" s="19"/>
    </row>
    <row r="48" spans="2:11" ht="18" customHeight="1" thickBot="1" x14ac:dyDescent="0.35">
      <c r="B48" s="7">
        <v>15</v>
      </c>
      <c r="C48" s="8"/>
      <c r="D48" s="8"/>
      <c r="E48" s="8"/>
      <c r="F48" s="8"/>
      <c r="G48" s="8"/>
      <c r="H48" s="114"/>
      <c r="I48" s="115"/>
      <c r="J48" s="18"/>
      <c r="K48" s="19"/>
    </row>
    <row r="49" spans="2:11" ht="18" customHeight="1" thickBot="1" x14ac:dyDescent="0.35">
      <c r="B49" s="7">
        <v>16</v>
      </c>
      <c r="C49" s="8"/>
      <c r="D49" s="8"/>
      <c r="E49" s="8"/>
      <c r="F49" s="8"/>
      <c r="G49" s="8"/>
      <c r="H49" s="114"/>
      <c r="I49" s="115"/>
      <c r="J49" s="18"/>
      <c r="K49" s="19"/>
    </row>
    <row r="50" spans="2:11" ht="18" customHeight="1" thickBot="1" x14ac:dyDescent="0.35">
      <c r="B50" s="7">
        <v>17</v>
      </c>
      <c r="C50" s="8"/>
      <c r="D50" s="8"/>
      <c r="E50" s="8"/>
      <c r="F50" s="8"/>
      <c r="G50" s="8"/>
      <c r="H50" s="114"/>
      <c r="I50" s="115"/>
      <c r="J50" s="18"/>
      <c r="K50" s="19"/>
    </row>
    <row r="51" spans="2:11" ht="18" customHeight="1" thickBot="1" x14ac:dyDescent="0.35">
      <c r="B51" s="7">
        <v>18</v>
      </c>
      <c r="C51" s="8"/>
      <c r="D51" s="8"/>
      <c r="E51" s="8"/>
      <c r="F51" s="8"/>
      <c r="G51" s="8"/>
      <c r="H51" s="114"/>
      <c r="I51" s="115"/>
      <c r="J51" s="18"/>
      <c r="K51" s="19"/>
    </row>
    <row r="52" spans="2:11" ht="18" customHeight="1" thickBot="1" x14ac:dyDescent="0.35">
      <c r="B52" s="7">
        <v>19</v>
      </c>
      <c r="C52" s="8"/>
      <c r="D52" s="8"/>
      <c r="E52" s="8"/>
      <c r="F52" s="8"/>
      <c r="G52" s="8"/>
      <c r="H52" s="114"/>
      <c r="I52" s="115"/>
      <c r="J52" s="18"/>
      <c r="K52" s="19"/>
    </row>
    <row r="53" spans="2:11" ht="18" customHeight="1" thickBot="1" x14ac:dyDescent="0.35">
      <c r="B53" s="7">
        <v>20</v>
      </c>
      <c r="C53" s="8"/>
      <c r="D53" s="8"/>
      <c r="E53" s="8"/>
      <c r="F53" s="8"/>
      <c r="G53" s="8"/>
      <c r="H53" s="114"/>
      <c r="I53" s="115"/>
      <c r="J53" s="18"/>
      <c r="K53" s="19"/>
    </row>
    <row r="54" spans="2:11" ht="18" customHeight="1" thickBot="1" x14ac:dyDescent="0.35">
      <c r="B54" s="7">
        <v>21</v>
      </c>
      <c r="C54" s="8"/>
      <c r="D54" s="8"/>
      <c r="E54" s="8"/>
      <c r="F54" s="8"/>
      <c r="G54" s="8"/>
      <c r="H54" s="114"/>
      <c r="I54" s="115"/>
      <c r="J54" s="18"/>
      <c r="K54" s="19"/>
    </row>
    <row r="55" spans="2:11" ht="18" customHeight="1" thickBot="1" x14ac:dyDescent="0.35">
      <c r="B55" s="7">
        <v>22</v>
      </c>
      <c r="C55" s="8"/>
      <c r="D55" s="8"/>
      <c r="E55" s="8"/>
      <c r="F55" s="8"/>
      <c r="G55" s="8"/>
      <c r="H55" s="114"/>
      <c r="I55" s="115"/>
      <c r="J55" s="18"/>
      <c r="K55" s="19"/>
    </row>
    <row r="56" spans="2:11" ht="18" customHeight="1" thickBot="1" x14ac:dyDescent="0.35">
      <c r="B56" s="7">
        <v>23</v>
      </c>
      <c r="C56" s="8"/>
      <c r="D56" s="8"/>
      <c r="E56" s="8"/>
      <c r="F56" s="8"/>
      <c r="G56" s="8"/>
      <c r="H56" s="114"/>
      <c r="I56" s="115"/>
      <c r="J56" s="18"/>
      <c r="K56" s="19"/>
    </row>
    <row r="57" spans="2:11" ht="18" customHeight="1" thickBot="1" x14ac:dyDescent="0.35">
      <c r="B57" s="3">
        <v>24</v>
      </c>
      <c r="C57" s="11"/>
      <c r="D57" s="11"/>
      <c r="E57" s="11"/>
      <c r="F57" s="11"/>
      <c r="G57" s="11"/>
      <c r="H57" s="116"/>
      <c r="I57" s="117"/>
      <c r="J57" s="20"/>
      <c r="K57" s="21"/>
    </row>
    <row r="58" spans="2:11" ht="7.5" customHeight="1" thickBot="1" x14ac:dyDescent="0.25"/>
    <row r="59" spans="2:11" ht="22.5" customHeight="1" thickBot="1" x14ac:dyDescent="0.25">
      <c r="B59" s="118" t="s">
        <v>28</v>
      </c>
      <c r="C59" s="119"/>
      <c r="D59" s="120"/>
      <c r="E59" s="118" t="s">
        <v>8</v>
      </c>
      <c r="F59" s="119"/>
      <c r="G59" s="120"/>
      <c r="H59" s="118" t="s">
        <v>29</v>
      </c>
      <c r="I59" s="119"/>
      <c r="J59" s="119"/>
      <c r="K59" s="120"/>
    </row>
    <row r="60" spans="2:11" ht="7.5" customHeight="1" thickBot="1" x14ac:dyDescent="0.25">
      <c r="B60" s="108"/>
      <c r="C60" s="108"/>
    </row>
    <row r="61" spans="2:11" ht="7.5" customHeight="1" thickTop="1" x14ac:dyDescent="0.2">
      <c r="B61" s="109"/>
      <c r="C61" s="110"/>
      <c r="D61" s="26"/>
      <c r="E61" s="27"/>
      <c r="F61" s="111"/>
      <c r="G61" s="112"/>
      <c r="H61" s="109"/>
      <c r="I61" s="110"/>
      <c r="J61" s="110"/>
      <c r="K61" s="113"/>
    </row>
    <row r="62" spans="2:11" ht="17.25" x14ac:dyDescent="0.35">
      <c r="B62" s="100">
        <f>SUM(B63:C65)</f>
        <v>0</v>
      </c>
      <c r="C62" s="101"/>
      <c r="D62" s="28" t="s">
        <v>30</v>
      </c>
      <c r="E62" s="100" t="s">
        <v>31</v>
      </c>
      <c r="F62" s="101"/>
      <c r="G62" s="102"/>
      <c r="H62" s="89"/>
      <c r="I62" s="90"/>
      <c r="J62" s="90"/>
      <c r="K62" s="91"/>
    </row>
    <row r="63" spans="2:11" ht="17.25" x14ac:dyDescent="0.35">
      <c r="B63" s="85">
        <f>SUMPRODUCT((C6:C30="Buch")*(F6:F30="gelesen"))</f>
        <v>0</v>
      </c>
      <c r="C63" s="86"/>
      <c r="D63" s="34" t="s">
        <v>32</v>
      </c>
      <c r="E63" s="32">
        <f>COUNTIF(I6:I30,1)</f>
        <v>0</v>
      </c>
      <c r="F63" s="87" t="s">
        <v>33</v>
      </c>
      <c r="G63" s="88"/>
      <c r="H63" s="89"/>
      <c r="I63" s="90"/>
      <c r="J63" s="90"/>
      <c r="K63" s="91"/>
    </row>
    <row r="64" spans="2:11" ht="17.25" x14ac:dyDescent="0.35">
      <c r="B64" s="85">
        <f>SUMPRODUCT((C6:C30="eBook")*(F6:F30="gelesen"))</f>
        <v>0</v>
      </c>
      <c r="C64" s="86"/>
      <c r="D64" s="34" t="s">
        <v>34</v>
      </c>
      <c r="E64" s="32">
        <f>COUNTIF(I6:I30,"1,5")</f>
        <v>0</v>
      </c>
      <c r="F64" s="87" t="s">
        <v>35</v>
      </c>
      <c r="G64" s="88"/>
      <c r="H64" s="89"/>
      <c r="I64" s="90"/>
      <c r="J64" s="90"/>
      <c r="K64" s="91"/>
    </row>
    <row r="65" spans="2:11" ht="17.25" x14ac:dyDescent="0.35">
      <c r="B65" s="85">
        <f>SUMPRODUCT((C6:C30="Hörbuch")*(F6:F30="gehört"))</f>
        <v>0</v>
      </c>
      <c r="C65" s="86"/>
      <c r="D65" s="34" t="s">
        <v>36</v>
      </c>
      <c r="E65" s="32">
        <f>COUNTIF(I6:I30,2)</f>
        <v>0</v>
      </c>
      <c r="F65" s="87" t="s">
        <v>37</v>
      </c>
      <c r="G65" s="88"/>
      <c r="H65" s="89"/>
      <c r="I65" s="90"/>
      <c r="J65" s="90"/>
      <c r="K65" s="91"/>
    </row>
    <row r="66" spans="2:11" ht="17.25" x14ac:dyDescent="0.35">
      <c r="B66" s="85"/>
      <c r="C66" s="86"/>
      <c r="D66" s="34"/>
      <c r="E66" s="32">
        <f>COUNTIF(I6:I30,"2,5")</f>
        <v>0</v>
      </c>
      <c r="F66" s="87" t="s">
        <v>38</v>
      </c>
      <c r="G66" s="88"/>
      <c r="H66" s="89"/>
      <c r="I66" s="90"/>
      <c r="J66" s="90"/>
      <c r="K66" s="91"/>
    </row>
    <row r="67" spans="2:11" ht="17.25" x14ac:dyDescent="0.35">
      <c r="B67" s="85">
        <f>COUNTIF(F6:F30,"abgebrochen")</f>
        <v>0</v>
      </c>
      <c r="C67" s="86"/>
      <c r="D67" s="34" t="s">
        <v>39</v>
      </c>
      <c r="E67" s="32">
        <f>COUNTIF(I6:I30,3)</f>
        <v>0</v>
      </c>
      <c r="F67" s="87" t="s">
        <v>40</v>
      </c>
      <c r="G67" s="88"/>
      <c r="H67" s="89"/>
      <c r="I67" s="90"/>
      <c r="J67" s="90"/>
      <c r="K67" s="91"/>
    </row>
    <row r="68" spans="2:11" ht="17.25" x14ac:dyDescent="0.35">
      <c r="B68" s="85">
        <f>COUNTIF(F6:F30,"am lesen")</f>
        <v>0</v>
      </c>
      <c r="C68" s="86"/>
      <c r="D68" s="34" t="s">
        <v>41</v>
      </c>
      <c r="E68" s="32">
        <f>COUNTIF(I6:I30,"3,5")</f>
        <v>0</v>
      </c>
      <c r="F68" s="87" t="s">
        <v>42</v>
      </c>
      <c r="G68" s="88"/>
      <c r="H68" s="89"/>
      <c r="I68" s="90"/>
      <c r="J68" s="90"/>
      <c r="K68" s="91"/>
    </row>
    <row r="69" spans="2:11" ht="17.25" x14ac:dyDescent="0.35">
      <c r="B69" s="85">
        <f>COUNTIF(F6:F30,"am hören")</f>
        <v>0</v>
      </c>
      <c r="C69" s="86"/>
      <c r="D69" s="34" t="s">
        <v>43</v>
      </c>
      <c r="E69" s="32">
        <f>COUNTIF(I6:I30,4)</f>
        <v>0</v>
      </c>
      <c r="F69" s="87" t="s">
        <v>44</v>
      </c>
      <c r="G69" s="88"/>
      <c r="H69" s="89"/>
      <c r="I69" s="90"/>
      <c r="J69" s="90"/>
      <c r="K69" s="91"/>
    </row>
    <row r="70" spans="2:11" ht="17.25" x14ac:dyDescent="0.35">
      <c r="B70" s="32"/>
      <c r="C70" s="33"/>
      <c r="D70" s="34"/>
      <c r="E70" s="32">
        <f>COUNTIF(I6:I30,4.5)</f>
        <v>0</v>
      </c>
      <c r="F70" s="87" t="s">
        <v>45</v>
      </c>
      <c r="G70" s="88"/>
      <c r="H70" s="89"/>
      <c r="I70" s="90"/>
      <c r="J70" s="90"/>
      <c r="K70" s="91"/>
    </row>
    <row r="71" spans="2:11" ht="17.25" x14ac:dyDescent="0.35">
      <c r="B71" s="103">
        <f>SUMIF(F6:F30,"gelesen",J6:J30)</f>
        <v>0</v>
      </c>
      <c r="C71" s="104"/>
      <c r="D71" s="34" t="s">
        <v>46</v>
      </c>
      <c r="E71" s="32">
        <f>COUNTIF(I8:I30,5)</f>
        <v>0</v>
      </c>
      <c r="F71" s="87" t="s">
        <v>47</v>
      </c>
      <c r="G71" s="88"/>
      <c r="H71" s="89"/>
      <c r="I71" s="90"/>
      <c r="J71" s="90"/>
      <c r="K71" s="91"/>
    </row>
    <row r="72" spans="2:11" ht="17.25" x14ac:dyDescent="0.35">
      <c r="B72" s="105">
        <f>B71/28</f>
        <v>0</v>
      </c>
      <c r="C72" s="106"/>
      <c r="D72" s="39" t="s">
        <v>48</v>
      </c>
      <c r="E72" s="32">
        <f>COUNTIF(I6:I30,5.5)</f>
        <v>0</v>
      </c>
      <c r="F72" s="87" t="s">
        <v>49</v>
      </c>
      <c r="G72" s="88"/>
      <c r="H72" s="89"/>
      <c r="I72" s="90"/>
      <c r="J72" s="90"/>
      <c r="K72" s="91"/>
    </row>
    <row r="73" spans="2:11" ht="17.25" x14ac:dyDescent="0.35">
      <c r="B73" s="85"/>
      <c r="C73" s="86"/>
      <c r="D73" s="39"/>
      <c r="E73" s="40"/>
      <c r="F73" s="86"/>
      <c r="G73" s="107"/>
      <c r="H73" s="89"/>
      <c r="I73" s="90"/>
      <c r="J73" s="90"/>
      <c r="K73" s="91"/>
    </row>
    <row r="74" spans="2:11" ht="17.25" x14ac:dyDescent="0.35">
      <c r="B74" s="103">
        <f ca="1">SUMIF(F6:F30,"gehört",K6:K29)</f>
        <v>0</v>
      </c>
      <c r="C74" s="104"/>
      <c r="D74" s="34" t="s">
        <v>50</v>
      </c>
      <c r="E74" s="100" t="s">
        <v>8</v>
      </c>
      <c r="F74" s="101"/>
      <c r="G74" s="102"/>
      <c r="H74" s="89"/>
      <c r="I74" s="90"/>
      <c r="J74" s="90"/>
      <c r="K74" s="91"/>
    </row>
    <row r="75" spans="2:11" ht="17.25" x14ac:dyDescent="0.35">
      <c r="B75" s="105">
        <f ca="1">B74/28</f>
        <v>0</v>
      </c>
      <c r="C75" s="106"/>
      <c r="D75" s="39" t="s">
        <v>51</v>
      </c>
      <c r="E75" s="37">
        <f>SUMIF(C6:C30,"Buch",I6:I30)</f>
        <v>0</v>
      </c>
      <c r="F75" s="87" t="s">
        <v>52</v>
      </c>
      <c r="G75" s="88"/>
      <c r="H75" s="89"/>
      <c r="I75" s="90"/>
      <c r="J75" s="90"/>
      <c r="K75" s="91"/>
    </row>
    <row r="76" spans="2:11" ht="17.25" x14ac:dyDescent="0.35">
      <c r="B76" s="85"/>
      <c r="C76" s="86"/>
      <c r="D76" s="34"/>
      <c r="E76" s="37">
        <f>SUMIF(C6:C30,"eBook",I6:I30)</f>
        <v>0</v>
      </c>
      <c r="F76" s="87" t="s">
        <v>53</v>
      </c>
      <c r="G76" s="88"/>
      <c r="H76" s="89"/>
      <c r="I76" s="90"/>
      <c r="J76" s="90"/>
      <c r="K76" s="91"/>
    </row>
    <row r="77" spans="2:11" ht="17.25" x14ac:dyDescent="0.35">
      <c r="B77" s="100">
        <f>COUNTA(D34:D57)</f>
        <v>0</v>
      </c>
      <c r="C77" s="101"/>
      <c r="D77" s="28" t="s">
        <v>54</v>
      </c>
      <c r="E77" s="37">
        <f>SUMIF(C6:C30,"Hörbuch",I6:I30)</f>
        <v>0</v>
      </c>
      <c r="F77" s="87" t="s">
        <v>55</v>
      </c>
      <c r="G77" s="88"/>
      <c r="H77" s="89"/>
      <c r="I77" s="90"/>
      <c r="J77" s="90"/>
      <c r="K77" s="91"/>
    </row>
    <row r="78" spans="2:11" ht="17.25" x14ac:dyDescent="0.35">
      <c r="B78" s="85">
        <f>COUNTIF(G34:G57,"Gekauft")</f>
        <v>0</v>
      </c>
      <c r="C78" s="86"/>
      <c r="D78" s="34" t="s">
        <v>56</v>
      </c>
      <c r="E78" s="32"/>
      <c r="F78" s="87"/>
      <c r="G78" s="88"/>
      <c r="H78" s="89"/>
      <c r="I78" s="90"/>
      <c r="J78" s="90"/>
      <c r="K78" s="91"/>
    </row>
    <row r="79" spans="2:11" ht="17.25" x14ac:dyDescent="0.35">
      <c r="B79" s="85">
        <f>COUNTIF(G34:G57,"Gekauft bei Amazon")</f>
        <v>0</v>
      </c>
      <c r="C79" s="86"/>
      <c r="D79" s="34" t="s">
        <v>87</v>
      </c>
      <c r="E79" s="32"/>
      <c r="F79" s="35"/>
      <c r="G79" s="36"/>
      <c r="H79" s="29"/>
      <c r="I79" s="30"/>
      <c r="J79" s="30"/>
      <c r="K79" s="31"/>
    </row>
    <row r="80" spans="2:11" ht="17.25" x14ac:dyDescent="0.35">
      <c r="B80" s="85">
        <f>COUNTIF(G34:G57,"Gekauft bei Thalia")</f>
        <v>0</v>
      </c>
      <c r="C80" s="86"/>
      <c r="D80" s="34" t="s">
        <v>88</v>
      </c>
      <c r="E80" s="100" t="s">
        <v>58</v>
      </c>
      <c r="F80" s="101"/>
      <c r="G80" s="102"/>
      <c r="H80" s="29"/>
      <c r="I80" s="30"/>
      <c r="J80" s="30"/>
      <c r="K80" s="31"/>
    </row>
    <row r="81" spans="2:11" ht="17.25" x14ac:dyDescent="0.35">
      <c r="B81" s="85">
        <f>COUNTIF(G34:G57,"Gekauft bei buecher.de")</f>
        <v>0</v>
      </c>
      <c r="C81" s="86"/>
      <c r="D81" s="34" t="s">
        <v>89</v>
      </c>
      <c r="E81" s="37" t="e">
        <f>E75/B63</f>
        <v>#DIV/0!</v>
      </c>
      <c r="F81" s="87" t="s">
        <v>52</v>
      </c>
      <c r="G81" s="88"/>
      <c r="H81" s="29"/>
      <c r="I81" s="30"/>
      <c r="J81" s="30"/>
      <c r="K81" s="31"/>
    </row>
    <row r="82" spans="2:11" ht="17.25" x14ac:dyDescent="0.35">
      <c r="B82" s="85">
        <f>COUNTIF(G34:G57,"Gekauft im lokalen Buchhandel")</f>
        <v>0</v>
      </c>
      <c r="C82" s="86"/>
      <c r="D82" s="34" t="s">
        <v>90</v>
      </c>
      <c r="E82" s="32" t="e">
        <f>E76/B64</f>
        <v>#DIV/0!</v>
      </c>
      <c r="F82" s="87" t="s">
        <v>53</v>
      </c>
      <c r="G82" s="88"/>
      <c r="H82" s="29"/>
      <c r="I82" s="30"/>
      <c r="J82" s="30"/>
      <c r="K82" s="31"/>
    </row>
    <row r="83" spans="2:11" ht="17.25" x14ac:dyDescent="0.35">
      <c r="B83" s="85">
        <f>COUNTIF(G34:G57,"Gekauft bei Arvelle")</f>
        <v>0</v>
      </c>
      <c r="C83" s="86"/>
      <c r="D83" s="34" t="s">
        <v>91</v>
      </c>
      <c r="E83" s="37" t="e">
        <f>E77/B65</f>
        <v>#DIV/0!</v>
      </c>
      <c r="F83" s="87" t="s">
        <v>55</v>
      </c>
      <c r="G83" s="88"/>
      <c r="H83" s="29"/>
      <c r="I83" s="30"/>
      <c r="J83" s="30"/>
      <c r="K83" s="31"/>
    </row>
    <row r="84" spans="2:11" ht="17.25" x14ac:dyDescent="0.35">
      <c r="B84" s="85">
        <f>COUNTIF(G34:G57,"Gekauft bei Rebuy")</f>
        <v>0</v>
      </c>
      <c r="C84" s="86"/>
      <c r="D84" s="34" t="s">
        <v>92</v>
      </c>
      <c r="E84" s="32"/>
      <c r="F84" s="35"/>
      <c r="G84" s="36"/>
      <c r="H84" s="29"/>
      <c r="I84" s="30"/>
      <c r="J84" s="30"/>
      <c r="K84" s="31"/>
    </row>
    <row r="85" spans="2:11" ht="17.25" x14ac:dyDescent="0.35">
      <c r="B85" s="85">
        <f>COUNTIF(G34:G57,"Gekauft bei Medimops")</f>
        <v>0</v>
      </c>
      <c r="C85" s="86"/>
      <c r="D85" s="34" t="s">
        <v>93</v>
      </c>
      <c r="E85" s="32"/>
      <c r="F85" s="35"/>
      <c r="G85" s="36"/>
      <c r="H85" s="29"/>
      <c r="I85" s="30"/>
      <c r="J85" s="30"/>
      <c r="K85" s="31"/>
    </row>
    <row r="86" spans="2:11" ht="17.25" x14ac:dyDescent="0.35">
      <c r="B86" s="85">
        <f>COUNTIF(G34:G57,"Gekauft in einem anderen Geschäft")</f>
        <v>0</v>
      </c>
      <c r="C86" s="86"/>
      <c r="D86" s="34" t="s">
        <v>94</v>
      </c>
      <c r="E86" s="32"/>
      <c r="F86" s="35"/>
      <c r="G86" s="36"/>
      <c r="H86" s="29"/>
      <c r="I86" s="30"/>
      <c r="J86" s="30"/>
      <c r="K86" s="31"/>
    </row>
    <row r="87" spans="2:11" ht="17.25" x14ac:dyDescent="0.35">
      <c r="B87" s="85">
        <f>COUNTIF(G34:G57,"Geliehen")</f>
        <v>0</v>
      </c>
      <c r="C87" s="86"/>
      <c r="D87" s="34" t="s">
        <v>57</v>
      </c>
      <c r="E87" s="100"/>
      <c r="F87" s="101"/>
      <c r="G87" s="102"/>
      <c r="H87" s="89"/>
      <c r="I87" s="90"/>
      <c r="J87" s="90"/>
      <c r="K87" s="91"/>
    </row>
    <row r="88" spans="2:11" ht="17.25" x14ac:dyDescent="0.35">
      <c r="B88" s="85">
        <f>COUNTIF(G34:G57,"Geschenk")</f>
        <v>0</v>
      </c>
      <c r="C88" s="86"/>
      <c r="D88" s="34" t="s">
        <v>59</v>
      </c>
      <c r="E88" s="37"/>
      <c r="F88" s="87"/>
      <c r="G88" s="88"/>
      <c r="H88" s="89"/>
      <c r="I88" s="90"/>
      <c r="J88" s="90"/>
      <c r="K88" s="91"/>
    </row>
    <row r="89" spans="2:11" ht="17.25" x14ac:dyDescent="0.35">
      <c r="B89" s="85">
        <f>COUNTIF(G34:G57,"Reziexemplar")</f>
        <v>0</v>
      </c>
      <c r="C89" s="86"/>
      <c r="D89" s="34" t="s">
        <v>60</v>
      </c>
      <c r="E89" s="32"/>
      <c r="F89" s="87"/>
      <c r="G89" s="88"/>
      <c r="H89" s="89"/>
      <c r="I89" s="90"/>
      <c r="J89" s="90"/>
      <c r="K89" s="91"/>
    </row>
    <row r="90" spans="2:11" ht="17.25" x14ac:dyDescent="0.35">
      <c r="B90" s="85">
        <f>COUNTIF(G34:G57,"Getauscht")</f>
        <v>0</v>
      </c>
      <c r="C90" s="86"/>
      <c r="D90" s="34" t="s">
        <v>61</v>
      </c>
      <c r="E90" s="37"/>
      <c r="F90" s="87"/>
      <c r="G90" s="88"/>
      <c r="H90" s="89"/>
      <c r="I90" s="90"/>
      <c r="J90" s="90"/>
      <c r="K90" s="91"/>
    </row>
    <row r="91" spans="2:11" ht="17.25" x14ac:dyDescent="0.35">
      <c r="B91" s="32"/>
      <c r="C91" s="33"/>
      <c r="D91" s="34"/>
      <c r="E91" s="37"/>
      <c r="F91" s="35"/>
      <c r="G91" s="36"/>
      <c r="H91" s="29"/>
      <c r="I91" s="30"/>
      <c r="J91" s="30"/>
      <c r="K91" s="31"/>
    </row>
    <row r="92" spans="2:11" ht="17.25" x14ac:dyDescent="0.35">
      <c r="B92" s="92">
        <f>SUM(J34:J57)</f>
        <v>0</v>
      </c>
      <c r="C92" s="93"/>
      <c r="D92" s="28" t="s">
        <v>62</v>
      </c>
      <c r="E92" s="32"/>
      <c r="F92" s="87"/>
      <c r="G92" s="88"/>
      <c r="H92" s="41"/>
      <c r="I92" s="42"/>
      <c r="J92" s="94" t="s">
        <v>63</v>
      </c>
      <c r="K92" s="95"/>
    </row>
    <row r="93" spans="2:11" ht="7.5" customHeight="1" thickBot="1" x14ac:dyDescent="0.4">
      <c r="B93" s="96"/>
      <c r="C93" s="97"/>
      <c r="D93" s="43"/>
      <c r="E93" s="44"/>
      <c r="F93" s="97"/>
      <c r="G93" s="98"/>
      <c r="H93" s="78"/>
      <c r="I93" s="79"/>
      <c r="J93" s="79"/>
      <c r="K93" s="80"/>
    </row>
    <row r="94" spans="2:11" ht="18.75" thickTop="1" thickBot="1" x14ac:dyDescent="0.4">
      <c r="B94" s="81"/>
      <c r="C94" s="81"/>
      <c r="D94" s="22"/>
      <c r="E94" s="22"/>
      <c r="F94" s="22"/>
      <c r="G94" s="22"/>
      <c r="H94" s="22"/>
      <c r="I94" s="22"/>
      <c r="J94" s="22"/>
      <c r="K94" s="22"/>
    </row>
    <row r="95" spans="2:11" ht="18.75" thickTop="1" thickBot="1" x14ac:dyDescent="0.4">
      <c r="B95" s="128" t="s">
        <v>98</v>
      </c>
      <c r="C95" s="82"/>
      <c r="D95" s="83"/>
      <c r="E95" s="22"/>
      <c r="F95" s="22"/>
      <c r="G95" s="22"/>
      <c r="H95" s="22"/>
      <c r="I95" s="22"/>
      <c r="J95" s="22"/>
      <c r="K95" s="22"/>
    </row>
    <row r="96" spans="2:11" ht="18" thickTop="1" x14ac:dyDescent="0.35">
      <c r="B96" s="84"/>
      <c r="C96" s="84"/>
      <c r="D96" s="22"/>
      <c r="E96" s="22"/>
      <c r="F96" s="22"/>
      <c r="G96" s="22"/>
      <c r="H96" s="22"/>
      <c r="I96" s="22"/>
      <c r="J96" s="22"/>
      <c r="K96" s="22"/>
    </row>
    <row r="97" spans="2:11" ht="17.25" x14ac:dyDescent="0.35">
      <c r="B97" s="99"/>
      <c r="C97" s="99"/>
      <c r="D97" s="22"/>
      <c r="E97" s="22"/>
      <c r="F97" s="22"/>
      <c r="G97" s="22"/>
      <c r="H97" s="22"/>
      <c r="I97" s="22"/>
      <c r="J97" s="22"/>
      <c r="K97" s="22"/>
    </row>
    <row r="98" spans="2:11" ht="17.25" x14ac:dyDescent="0.35">
      <c r="B98" s="99"/>
      <c r="C98" s="99"/>
      <c r="D98" s="22"/>
      <c r="E98" s="22"/>
      <c r="F98" s="22"/>
      <c r="G98" s="22"/>
      <c r="H98" s="22"/>
      <c r="I98" s="22"/>
      <c r="J98" s="22"/>
      <c r="K98" s="22"/>
    </row>
    <row r="99" spans="2:11" ht="17.25" x14ac:dyDescent="0.35">
      <c r="B99" s="99"/>
      <c r="C99" s="99"/>
      <c r="D99" s="22"/>
      <c r="E99" s="22"/>
      <c r="F99" s="22"/>
      <c r="G99" s="22"/>
      <c r="H99" s="22"/>
      <c r="I99" s="22"/>
      <c r="J99" s="22"/>
      <c r="K99" s="22"/>
    </row>
    <row r="100" spans="2:11" ht="14.25" x14ac:dyDescent="0.3">
      <c r="B100" s="76"/>
      <c r="C100" s="76"/>
      <c r="D100" s="23"/>
      <c r="E100" s="23"/>
      <c r="F100" s="23"/>
      <c r="G100" s="23"/>
      <c r="H100" s="23"/>
      <c r="I100" s="23"/>
      <c r="J100" s="23"/>
      <c r="K100" s="23"/>
    </row>
    <row r="101" spans="2:11" ht="14.25" x14ac:dyDescent="0.3">
      <c r="B101" s="76"/>
      <c r="C101" s="76"/>
      <c r="D101" s="23"/>
      <c r="E101" s="23"/>
      <c r="F101" s="23"/>
      <c r="G101" s="23"/>
      <c r="H101" s="23"/>
      <c r="I101" s="23"/>
      <c r="J101" s="23"/>
      <c r="K101" s="23"/>
    </row>
    <row r="102" spans="2:11" ht="14.25" x14ac:dyDescent="0.3">
      <c r="B102" s="76"/>
      <c r="C102" s="76"/>
      <c r="D102" s="23"/>
      <c r="E102" s="23"/>
      <c r="F102" s="23"/>
      <c r="G102" s="23"/>
      <c r="H102" s="23"/>
      <c r="I102" s="23"/>
      <c r="J102" s="23"/>
      <c r="K102" s="23"/>
    </row>
    <row r="103" spans="2:11" ht="14.25" x14ac:dyDescent="0.3">
      <c r="B103" s="76"/>
      <c r="C103" s="76"/>
      <c r="D103" s="23"/>
      <c r="E103" s="23"/>
      <c r="F103" s="23"/>
      <c r="G103" s="23"/>
      <c r="H103" s="23"/>
      <c r="I103" s="23"/>
      <c r="J103" s="23"/>
      <c r="K103" s="23"/>
    </row>
    <row r="104" spans="2:11" ht="14.25" x14ac:dyDescent="0.3">
      <c r="B104" s="76"/>
      <c r="C104" s="76"/>
      <c r="D104" s="23"/>
      <c r="E104" s="23"/>
      <c r="F104" s="23"/>
      <c r="G104" s="23"/>
      <c r="H104" s="23"/>
      <c r="I104" s="23"/>
      <c r="J104" s="23"/>
      <c r="K104" s="23"/>
    </row>
    <row r="105" spans="2:11" ht="14.25" x14ac:dyDescent="0.3">
      <c r="B105" s="76"/>
      <c r="C105" s="76"/>
      <c r="D105" s="23"/>
      <c r="E105" s="23"/>
      <c r="F105" s="23"/>
      <c r="G105" s="23"/>
      <c r="H105" s="23"/>
      <c r="I105" s="23"/>
      <c r="J105" s="23"/>
      <c r="K105" s="23"/>
    </row>
    <row r="106" spans="2:11" ht="14.25" x14ac:dyDescent="0.3">
      <c r="B106" s="76"/>
      <c r="C106" s="76"/>
      <c r="D106" s="23"/>
      <c r="E106" s="23"/>
      <c r="F106" s="23"/>
      <c r="G106" s="23"/>
      <c r="H106" s="23"/>
      <c r="I106" s="23"/>
      <c r="J106" s="23"/>
      <c r="K106" s="23"/>
    </row>
    <row r="107" spans="2:11" ht="14.25" x14ac:dyDescent="0.3">
      <c r="B107" s="76"/>
      <c r="C107" s="76"/>
      <c r="D107" s="23"/>
      <c r="E107" s="23"/>
      <c r="F107" s="23"/>
      <c r="G107" s="23"/>
      <c r="H107" s="23"/>
      <c r="I107" s="23"/>
      <c r="J107" s="23"/>
      <c r="K107" s="23"/>
    </row>
    <row r="108" spans="2:11" ht="14.25" x14ac:dyDescent="0.3">
      <c r="B108" s="76"/>
      <c r="C108" s="76"/>
      <c r="D108" s="23"/>
      <c r="E108" s="23"/>
      <c r="F108" s="23"/>
      <c r="G108" s="23"/>
      <c r="H108" s="23"/>
      <c r="I108" s="23"/>
      <c r="J108" s="23"/>
      <c r="K108" s="23"/>
    </row>
    <row r="109" spans="2:11" x14ac:dyDescent="0.2">
      <c r="B109" s="77"/>
      <c r="C109" s="77"/>
    </row>
    <row r="110" spans="2:11" x14ac:dyDescent="0.2">
      <c r="B110" s="77"/>
      <c r="C110" s="77"/>
    </row>
    <row r="111" spans="2:11" x14ac:dyDescent="0.2">
      <c r="B111" s="77"/>
      <c r="C111" s="77"/>
    </row>
    <row r="112" spans="2:11" x14ac:dyDescent="0.2">
      <c r="B112" s="77"/>
      <c r="C112" s="77"/>
    </row>
    <row r="113" spans="2:3" x14ac:dyDescent="0.2">
      <c r="B113" s="77"/>
      <c r="C113" s="77"/>
    </row>
    <row r="114" spans="2:3" x14ac:dyDescent="0.2">
      <c r="B114" s="77"/>
      <c r="C114" s="77"/>
    </row>
    <row r="115" spans="2:3" x14ac:dyDescent="0.2">
      <c r="B115" s="77"/>
      <c r="C115" s="77"/>
    </row>
    <row r="116" spans="2:3" x14ac:dyDescent="0.2">
      <c r="B116" s="77"/>
      <c r="C116" s="77"/>
    </row>
    <row r="117" spans="2:3" x14ac:dyDescent="0.2">
      <c r="B117" s="77"/>
      <c r="C117" s="77"/>
    </row>
    <row r="118" spans="2:3" x14ac:dyDescent="0.2">
      <c r="B118" s="77"/>
      <c r="C118" s="77"/>
    </row>
    <row r="119" spans="2:3" x14ac:dyDescent="0.2">
      <c r="B119" s="77"/>
      <c r="C119" s="77"/>
    </row>
    <row r="120" spans="2:3" x14ac:dyDescent="0.2">
      <c r="B120" s="77"/>
      <c r="C120" s="77"/>
    </row>
    <row r="121" spans="2:3" x14ac:dyDescent="0.2">
      <c r="B121" s="77"/>
      <c r="C121" s="77"/>
    </row>
    <row r="122" spans="2:3" x14ac:dyDescent="0.2">
      <c r="B122" s="77"/>
      <c r="C122" s="77"/>
    </row>
    <row r="123" spans="2:3" x14ac:dyDescent="0.2">
      <c r="B123" s="77"/>
      <c r="C123" s="77"/>
    </row>
    <row r="124" spans="2:3" x14ac:dyDescent="0.2">
      <c r="B124" s="77"/>
      <c r="C124" s="77"/>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algorithmName="SHA-512" hashValue="W43k8gYZ+XQqsojZrKF3HxJ9d2ct6B7e4tXRXxUp8MtOesdnAJygaI2p6N7gF2ym/hhMatCwxtULrePRGeyqzw==" saltValue="2t7ih14lqvTbdZHcnVGPvQ==" spinCount="100000" sheet="1" objects="1" scenarios="1" insertRows="0"/>
  <protectedRanges>
    <protectedRange sqref="H62:K91" name="Notizen"/>
    <protectedRange sqref="B34:K57" name="Neu im Bücherregal"/>
    <protectedRange sqref="B6:K30" name="Gelesene und gehörte Bücher"/>
  </protectedRanges>
  <mergeCells count="146">
    <mergeCell ref="H36:I36"/>
    <mergeCell ref="H37:I37"/>
    <mergeCell ref="B2:K2"/>
    <mergeCell ref="B4:K4"/>
    <mergeCell ref="B32:K32"/>
    <mergeCell ref="H33:I33"/>
    <mergeCell ref="H34:I34"/>
    <mergeCell ref="H35:I35"/>
    <mergeCell ref="H38:I38"/>
    <mergeCell ref="H39:I39"/>
    <mergeCell ref="H40:I40"/>
    <mergeCell ref="H41:I41"/>
    <mergeCell ref="H52:I52"/>
    <mergeCell ref="H53:I53"/>
    <mergeCell ref="H42:I42"/>
    <mergeCell ref="H43:I43"/>
    <mergeCell ref="H44:I44"/>
    <mergeCell ref="H45:I45"/>
    <mergeCell ref="H46:I46"/>
    <mergeCell ref="H47:I47"/>
    <mergeCell ref="H48:I48"/>
    <mergeCell ref="H49:I49"/>
    <mergeCell ref="H54:I54"/>
    <mergeCell ref="H55:I55"/>
    <mergeCell ref="H56:I56"/>
    <mergeCell ref="H57:I57"/>
    <mergeCell ref="B59:D59"/>
    <mergeCell ref="E59:G59"/>
    <mergeCell ref="H59:K59"/>
    <mergeCell ref="H50:I50"/>
    <mergeCell ref="H51:I51"/>
    <mergeCell ref="B63:C63"/>
    <mergeCell ref="F63:G63"/>
    <mergeCell ref="H63:K63"/>
    <mergeCell ref="B64:C64"/>
    <mergeCell ref="F64:G64"/>
    <mergeCell ref="H64:K64"/>
    <mergeCell ref="B60:C60"/>
    <mergeCell ref="B61:C61"/>
    <mergeCell ref="F61:G61"/>
    <mergeCell ref="H61:K61"/>
    <mergeCell ref="B62:C62"/>
    <mergeCell ref="E62:G62"/>
    <mergeCell ref="H62:K62"/>
    <mergeCell ref="B67:C67"/>
    <mergeCell ref="F67:G67"/>
    <mergeCell ref="H67:K67"/>
    <mergeCell ref="B68:C68"/>
    <mergeCell ref="F68:G68"/>
    <mergeCell ref="H68:K68"/>
    <mergeCell ref="B65:C65"/>
    <mergeCell ref="F65:G65"/>
    <mergeCell ref="H65:K65"/>
    <mergeCell ref="B66:C66"/>
    <mergeCell ref="F66:G66"/>
    <mergeCell ref="H66:K66"/>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76:C76"/>
    <mergeCell ref="F76:G76"/>
    <mergeCell ref="H76:K76"/>
    <mergeCell ref="B77:C77"/>
    <mergeCell ref="F77:G77"/>
    <mergeCell ref="H77:K77"/>
    <mergeCell ref="B74:C74"/>
    <mergeCell ref="E74:G74"/>
    <mergeCell ref="H74:K74"/>
    <mergeCell ref="B75:C75"/>
    <mergeCell ref="F75:G75"/>
    <mergeCell ref="H75:K75"/>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F82:G82"/>
    <mergeCell ref="F83:G83"/>
    <mergeCell ref="B83:C83"/>
    <mergeCell ref="B84:C84"/>
    <mergeCell ref="B85:C85"/>
    <mergeCell ref="B86:C86"/>
    <mergeCell ref="E80:G80"/>
    <mergeCell ref="F81:G81"/>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3:C103"/>
    <mergeCell ref="B104:C104"/>
    <mergeCell ref="B105:C105"/>
    <mergeCell ref="B106:C106"/>
    <mergeCell ref="B107:C107"/>
    <mergeCell ref="B108:C108"/>
    <mergeCell ref="B109:C109"/>
    <mergeCell ref="B110:C110"/>
    <mergeCell ref="B101:C101"/>
    <mergeCell ref="B102:C102"/>
  </mergeCells>
  <phoneticPr fontId="11" type="noConversion"/>
  <dataValidations count="7">
    <dataValidation type="list" showInputMessage="1" showErrorMessage="1" promptTitle="Buchart" sqref="C6:C30" xr:uid="{00000000-0002-0000-0200-000000000000}">
      <formula1>$C$342:$C$345</formula1>
    </dataValidation>
    <dataValidation type="list" allowBlank="1" showInputMessage="1" showErrorMessage="1" sqref="F6:F30" xr:uid="{00000000-0002-0000-0200-000001000000}">
      <formula1>$F$342:$F$347</formula1>
    </dataValidation>
    <dataValidation type="list" showInputMessage="1" showErrorMessage="1" sqref="I6:I30" xr:uid="{00000000-0002-0000-0200-000002000000}">
      <formula1>$I$342:$I$352</formula1>
    </dataValidation>
    <dataValidation type="list" allowBlank="1" showInputMessage="1" showErrorMessage="1" sqref="C34:C57" xr:uid="{00000000-0002-0000-0200-000003000000}">
      <formula1>$C$342:$C$345</formula1>
    </dataValidation>
    <dataValidation type="list" showInputMessage="1" showErrorMessage="1" sqref="F34:F57" xr:uid="{00000000-0002-0000-0200-000004000000}">
      <formula1>$F$342:$F$347</formula1>
    </dataValidation>
    <dataValidation type="list" showInputMessage="1" showErrorMessage="1" sqref="G34:G57" xr:uid="{00000000-0002-0000-0200-000005000000}">
      <formula1>$G$342:$G$355</formula1>
    </dataValidation>
    <dataValidation type="list" allowBlank="1" showInputMessage="1" showErrorMessage="1" sqref="K34:K57" xr:uid="{00000000-0002-0000-0200-000006000000}">
      <formula1>$K$342:$K$348</formula1>
    </dataValidation>
  </dataValidations>
  <pageMargins left="0.78740157499999996" right="0.78740157499999996" top="0.984251969" bottom="0.984251969" header="0.4921259845" footer="0.4921259845"/>
  <headerFooter alignWithMargins="0"/>
  <ignoredErrors>
    <ignoredError sqref="E91 E81:E83"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dimension ref="B1:K378"/>
  <sheetViews>
    <sheetView zoomScaleNormal="100" workbookViewId="0">
      <selection activeCell="A55" sqref="A55:XFD55"/>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118" t="s">
        <v>101</v>
      </c>
      <c r="C2" s="119"/>
      <c r="D2" s="119"/>
      <c r="E2" s="119"/>
      <c r="F2" s="119"/>
      <c r="G2" s="119"/>
      <c r="H2" s="119"/>
      <c r="I2" s="119"/>
      <c r="J2" s="119"/>
      <c r="K2" s="120"/>
    </row>
    <row r="3" spans="2:11" ht="13.5" thickBot="1" x14ac:dyDescent="0.25"/>
    <row r="4" spans="2:11" ht="22.5" customHeight="1" thickBot="1" x14ac:dyDescent="0.6">
      <c r="B4" s="121" t="s">
        <v>0</v>
      </c>
      <c r="C4" s="122"/>
      <c r="D4" s="122"/>
      <c r="E4" s="122"/>
      <c r="F4" s="122"/>
      <c r="G4" s="122"/>
      <c r="H4" s="122"/>
      <c r="I4" s="122"/>
      <c r="J4" s="122"/>
      <c r="K4" s="123"/>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54"/>
      <c r="D10" s="54"/>
      <c r="E10" s="54"/>
      <c r="F10" s="54"/>
      <c r="G10" s="55"/>
      <c r="H10" s="55"/>
      <c r="I10" s="56"/>
      <c r="J10" s="54"/>
      <c r="K10" s="54"/>
    </row>
    <row r="11" spans="2:11" ht="18" customHeight="1" thickBot="1" x14ac:dyDescent="0.35">
      <c r="B11" s="3">
        <v>6</v>
      </c>
      <c r="C11" s="54"/>
      <c r="D11" s="54"/>
      <c r="E11" s="54"/>
      <c r="F11" s="54"/>
      <c r="G11" s="55"/>
      <c r="H11" s="55"/>
      <c r="I11" s="56"/>
      <c r="J11" s="54"/>
      <c r="K11" s="54"/>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121" t="s">
        <v>72</v>
      </c>
      <c r="C32" s="122"/>
      <c r="D32" s="122"/>
      <c r="E32" s="122"/>
      <c r="F32" s="122"/>
      <c r="G32" s="122"/>
      <c r="H32" s="122"/>
      <c r="I32" s="122"/>
      <c r="J32" s="122"/>
      <c r="K32" s="123"/>
    </row>
    <row r="33" spans="2:11" ht="18" customHeight="1" thickBot="1" x14ac:dyDescent="0.4">
      <c r="B33" s="13" t="s">
        <v>1</v>
      </c>
      <c r="C33" s="1" t="s">
        <v>2</v>
      </c>
      <c r="D33" s="1" t="s">
        <v>3</v>
      </c>
      <c r="E33" s="1" t="s">
        <v>4</v>
      </c>
      <c r="F33" s="1" t="s">
        <v>18</v>
      </c>
      <c r="G33" s="1" t="s">
        <v>19</v>
      </c>
      <c r="H33" s="124" t="s">
        <v>20</v>
      </c>
      <c r="I33" s="125"/>
      <c r="J33" s="14" t="s">
        <v>21</v>
      </c>
      <c r="K33" s="15" t="s">
        <v>22</v>
      </c>
    </row>
    <row r="34" spans="2:11" ht="18" customHeight="1" thickBot="1" x14ac:dyDescent="0.35">
      <c r="B34" s="7">
        <v>1</v>
      </c>
      <c r="C34" s="8"/>
      <c r="D34" s="8"/>
      <c r="E34" s="8"/>
      <c r="F34" s="8"/>
      <c r="G34" s="8"/>
      <c r="H34" s="126"/>
      <c r="I34" s="133"/>
      <c r="J34" s="16"/>
      <c r="K34" s="17"/>
    </row>
    <row r="35" spans="2:11" ht="18" customHeight="1" thickBot="1" x14ac:dyDescent="0.35">
      <c r="B35" s="7">
        <v>2</v>
      </c>
      <c r="C35" s="8"/>
      <c r="D35" s="8"/>
      <c r="E35" s="8"/>
      <c r="F35" s="8"/>
      <c r="G35" s="8"/>
      <c r="H35" s="114"/>
      <c r="I35" s="130"/>
      <c r="J35" s="18"/>
      <c r="K35" s="19"/>
    </row>
    <row r="36" spans="2:11" ht="18" customHeight="1" thickBot="1" x14ac:dyDescent="0.35">
      <c r="B36" s="7">
        <v>3</v>
      </c>
      <c r="C36" s="8"/>
      <c r="D36" s="8"/>
      <c r="E36" s="8"/>
      <c r="F36" s="8"/>
      <c r="G36" s="8"/>
      <c r="H36" s="129"/>
      <c r="I36" s="130"/>
      <c r="J36" s="18"/>
      <c r="K36" s="19"/>
    </row>
    <row r="37" spans="2:11" ht="18" customHeight="1" thickBot="1" x14ac:dyDescent="0.35">
      <c r="B37" s="7">
        <v>4</v>
      </c>
      <c r="C37" s="8"/>
      <c r="D37" s="8"/>
      <c r="E37" s="8"/>
      <c r="F37" s="8"/>
      <c r="G37" s="8"/>
      <c r="H37" s="114"/>
      <c r="I37" s="130"/>
      <c r="J37" s="18"/>
      <c r="K37" s="19"/>
    </row>
    <row r="38" spans="2:11" ht="18" customHeight="1" thickBot="1" x14ac:dyDescent="0.35">
      <c r="B38" s="7">
        <v>5</v>
      </c>
      <c r="C38" s="8"/>
      <c r="D38" s="8"/>
      <c r="E38" s="8"/>
      <c r="F38" s="8"/>
      <c r="G38" s="8"/>
      <c r="H38" s="114"/>
      <c r="I38" s="130"/>
      <c r="J38" s="18"/>
      <c r="K38" s="19"/>
    </row>
    <row r="39" spans="2:11" ht="18" customHeight="1" thickBot="1" x14ac:dyDescent="0.35">
      <c r="B39" s="7">
        <v>6</v>
      </c>
      <c r="C39" s="8"/>
      <c r="D39" s="8"/>
      <c r="E39" s="8"/>
      <c r="F39" s="8"/>
      <c r="G39" s="8"/>
      <c r="H39" s="114"/>
      <c r="I39" s="130"/>
      <c r="J39" s="18"/>
      <c r="K39" s="19"/>
    </row>
    <row r="40" spans="2:11" ht="18" customHeight="1" thickBot="1" x14ac:dyDescent="0.35">
      <c r="B40" s="7">
        <v>7</v>
      </c>
      <c r="C40" s="8"/>
      <c r="D40" s="8"/>
      <c r="E40" s="8"/>
      <c r="F40" s="8"/>
      <c r="G40" s="8"/>
      <c r="H40" s="129"/>
      <c r="I40" s="130"/>
      <c r="J40" s="18"/>
      <c r="K40" s="19"/>
    </row>
    <row r="41" spans="2:11" ht="18" customHeight="1" thickBot="1" x14ac:dyDescent="0.35">
      <c r="B41" s="7">
        <v>8</v>
      </c>
      <c r="C41" s="8"/>
      <c r="D41" s="8"/>
      <c r="E41" s="8"/>
      <c r="F41" s="8"/>
      <c r="G41" s="8"/>
      <c r="H41" s="129"/>
      <c r="I41" s="130"/>
      <c r="J41" s="18"/>
      <c r="K41" s="19"/>
    </row>
    <row r="42" spans="2:11" ht="18" customHeight="1" thickBot="1" x14ac:dyDescent="0.35">
      <c r="B42" s="7">
        <v>9</v>
      </c>
      <c r="C42" s="8"/>
      <c r="D42" s="8"/>
      <c r="E42" s="8"/>
      <c r="F42" s="8"/>
      <c r="G42" s="8"/>
      <c r="H42" s="114"/>
      <c r="I42" s="130"/>
      <c r="J42" s="18"/>
      <c r="K42" s="19"/>
    </row>
    <row r="43" spans="2:11" ht="18" customHeight="1" thickBot="1" x14ac:dyDescent="0.35">
      <c r="B43" s="7">
        <v>10</v>
      </c>
      <c r="C43" s="8"/>
      <c r="D43" s="8"/>
      <c r="E43" s="8"/>
      <c r="F43" s="8"/>
      <c r="G43" s="8"/>
      <c r="H43" s="114"/>
      <c r="I43" s="130"/>
      <c r="J43" s="18"/>
      <c r="K43" s="19"/>
    </row>
    <row r="44" spans="2:11" ht="18" customHeight="1" thickBot="1" x14ac:dyDescent="0.35">
      <c r="B44" s="7">
        <v>11</v>
      </c>
      <c r="C44" s="8"/>
      <c r="D44" s="8"/>
      <c r="E44" s="8"/>
      <c r="F44" s="8"/>
      <c r="G44" s="8"/>
      <c r="H44" s="129"/>
      <c r="I44" s="130"/>
      <c r="J44" s="18"/>
      <c r="K44" s="19"/>
    </row>
    <row r="45" spans="2:11" ht="18" customHeight="1" thickBot="1" x14ac:dyDescent="0.35">
      <c r="B45" s="7">
        <v>12</v>
      </c>
      <c r="C45" s="8"/>
      <c r="D45" s="8"/>
      <c r="E45" s="8"/>
      <c r="F45" s="8"/>
      <c r="G45" s="8"/>
      <c r="H45" s="129"/>
      <c r="I45" s="130"/>
      <c r="J45" s="18"/>
      <c r="K45" s="19"/>
    </row>
    <row r="46" spans="2:11" ht="18" customHeight="1" thickBot="1" x14ac:dyDescent="0.35">
      <c r="B46" s="7">
        <v>13</v>
      </c>
      <c r="C46" s="8"/>
      <c r="D46" s="8"/>
      <c r="E46" s="8"/>
      <c r="F46" s="8"/>
      <c r="G46" s="8"/>
      <c r="H46" s="129"/>
      <c r="I46" s="130"/>
      <c r="J46" s="18"/>
      <c r="K46" s="19"/>
    </row>
    <row r="47" spans="2:11" ht="18" customHeight="1" thickBot="1" x14ac:dyDescent="0.35">
      <c r="B47" s="7">
        <v>14</v>
      </c>
      <c r="C47" s="8"/>
      <c r="D47" s="8"/>
      <c r="E47" s="8"/>
      <c r="F47" s="8"/>
      <c r="G47" s="8"/>
      <c r="H47" s="129"/>
      <c r="I47" s="130"/>
      <c r="J47" s="18"/>
      <c r="K47" s="19"/>
    </row>
    <row r="48" spans="2:11" ht="18" customHeight="1" thickBot="1" x14ac:dyDescent="0.35">
      <c r="B48" s="7">
        <v>15</v>
      </c>
      <c r="C48" s="8"/>
      <c r="D48" s="8"/>
      <c r="E48" s="8"/>
      <c r="F48" s="8"/>
      <c r="G48" s="8"/>
      <c r="H48" s="129"/>
      <c r="I48" s="130"/>
      <c r="J48" s="18"/>
      <c r="K48" s="19"/>
    </row>
    <row r="49" spans="2:11" ht="18" customHeight="1" thickBot="1" x14ac:dyDescent="0.35">
      <c r="B49" s="7">
        <v>16</v>
      </c>
      <c r="C49" s="8"/>
      <c r="D49" s="8"/>
      <c r="E49" s="8"/>
      <c r="F49" s="8"/>
      <c r="G49" s="8"/>
      <c r="H49" s="129"/>
      <c r="I49" s="130"/>
      <c r="J49" s="18"/>
      <c r="K49" s="19"/>
    </row>
    <row r="50" spans="2:11" ht="18" customHeight="1" thickBot="1" x14ac:dyDescent="0.35">
      <c r="B50" s="7">
        <v>17</v>
      </c>
      <c r="C50" s="8"/>
      <c r="D50" s="8"/>
      <c r="E50" s="8"/>
      <c r="F50" s="8"/>
      <c r="G50" s="8"/>
      <c r="H50" s="129"/>
      <c r="I50" s="130"/>
      <c r="J50" s="18"/>
      <c r="K50" s="19"/>
    </row>
    <row r="51" spans="2:11" ht="18" customHeight="1" thickBot="1" x14ac:dyDescent="0.35">
      <c r="B51" s="7">
        <v>18</v>
      </c>
      <c r="C51" s="8"/>
      <c r="D51" s="8"/>
      <c r="E51" s="8"/>
      <c r="F51" s="8"/>
      <c r="G51" s="8"/>
      <c r="H51" s="129"/>
      <c r="I51" s="130"/>
      <c r="J51" s="18"/>
      <c r="K51" s="19"/>
    </row>
    <row r="52" spans="2:11" ht="18" customHeight="1" thickBot="1" x14ac:dyDescent="0.35">
      <c r="B52" s="7">
        <v>19</v>
      </c>
      <c r="C52" s="8"/>
      <c r="D52" s="8"/>
      <c r="E52" s="8"/>
      <c r="F52" s="8"/>
      <c r="G52" s="8"/>
      <c r="H52" s="129"/>
      <c r="I52" s="130"/>
      <c r="J52" s="18"/>
      <c r="K52" s="19"/>
    </row>
    <row r="53" spans="2:11" ht="18" customHeight="1" thickBot="1" x14ac:dyDescent="0.35">
      <c r="B53" s="7">
        <v>20</v>
      </c>
      <c r="C53" s="8"/>
      <c r="D53" s="8"/>
      <c r="E53" s="8"/>
      <c r="F53" s="8"/>
      <c r="G53" s="8"/>
      <c r="H53" s="129"/>
      <c r="I53" s="130"/>
      <c r="J53" s="18"/>
      <c r="K53" s="19"/>
    </row>
    <row r="54" spans="2:11" ht="18" customHeight="1" thickBot="1" x14ac:dyDescent="0.35">
      <c r="B54" s="7">
        <v>21</v>
      </c>
      <c r="C54" s="8"/>
      <c r="D54" s="8"/>
      <c r="E54" s="8"/>
      <c r="F54" s="8"/>
      <c r="G54" s="8"/>
      <c r="H54" s="129"/>
      <c r="I54" s="130"/>
      <c r="J54" s="18"/>
      <c r="K54" s="19"/>
    </row>
    <row r="55" spans="2:11" ht="18" customHeight="1" thickBot="1" x14ac:dyDescent="0.35">
      <c r="B55" s="7">
        <v>22</v>
      </c>
      <c r="C55" s="8"/>
      <c r="D55" s="8"/>
      <c r="E55" s="8"/>
      <c r="F55" s="8"/>
      <c r="G55" s="8"/>
      <c r="H55" s="129"/>
      <c r="I55" s="130"/>
      <c r="J55" s="18"/>
      <c r="K55" s="19"/>
    </row>
    <row r="56" spans="2:11" ht="18" customHeight="1" thickBot="1" x14ac:dyDescent="0.35">
      <c r="B56" s="7">
        <v>23</v>
      </c>
      <c r="C56" s="8"/>
      <c r="D56" s="8"/>
      <c r="E56" s="8"/>
      <c r="F56" s="8"/>
      <c r="G56" s="8"/>
      <c r="H56" s="129"/>
      <c r="I56" s="130"/>
      <c r="J56" s="18"/>
      <c r="K56" s="19"/>
    </row>
    <row r="57" spans="2:11" ht="18" customHeight="1" thickBot="1" x14ac:dyDescent="0.35">
      <c r="B57" s="3">
        <v>24</v>
      </c>
      <c r="C57" s="11"/>
      <c r="D57" s="11"/>
      <c r="E57" s="11"/>
      <c r="F57" s="11"/>
      <c r="G57" s="11"/>
      <c r="H57" s="131"/>
      <c r="I57" s="132"/>
      <c r="J57" s="20"/>
      <c r="K57" s="21"/>
    </row>
    <row r="58" spans="2:11" ht="7.5" customHeight="1" thickBot="1" x14ac:dyDescent="0.25"/>
    <row r="59" spans="2:11" ht="22.5" customHeight="1" thickBot="1" x14ac:dyDescent="0.25">
      <c r="B59" s="118" t="s">
        <v>28</v>
      </c>
      <c r="C59" s="119"/>
      <c r="D59" s="120"/>
      <c r="E59" s="118" t="s">
        <v>8</v>
      </c>
      <c r="F59" s="119"/>
      <c r="G59" s="120"/>
      <c r="H59" s="118" t="s">
        <v>29</v>
      </c>
      <c r="I59" s="119"/>
      <c r="J59" s="119"/>
      <c r="K59" s="120"/>
    </row>
    <row r="60" spans="2:11" ht="7.5" customHeight="1" thickBot="1" x14ac:dyDescent="0.25">
      <c r="B60" s="108"/>
      <c r="C60" s="108"/>
    </row>
    <row r="61" spans="2:11" ht="7.5" customHeight="1" thickTop="1" x14ac:dyDescent="0.2">
      <c r="B61" s="109"/>
      <c r="C61" s="110"/>
      <c r="D61" s="26"/>
      <c r="E61" s="27"/>
      <c r="F61" s="111"/>
      <c r="G61" s="112"/>
      <c r="H61" s="109"/>
      <c r="I61" s="110"/>
      <c r="J61" s="110"/>
      <c r="K61" s="113"/>
    </row>
    <row r="62" spans="2:11" ht="17.25" x14ac:dyDescent="0.35">
      <c r="B62" s="100">
        <f>SUM(B63:C65)</f>
        <v>0</v>
      </c>
      <c r="C62" s="101"/>
      <c r="D62" s="28" t="s">
        <v>30</v>
      </c>
      <c r="E62" s="100" t="s">
        <v>31</v>
      </c>
      <c r="F62" s="101"/>
      <c r="G62" s="102"/>
      <c r="H62" s="89"/>
      <c r="I62" s="90"/>
      <c r="J62" s="90"/>
      <c r="K62" s="91"/>
    </row>
    <row r="63" spans="2:11" ht="17.25" x14ac:dyDescent="0.35">
      <c r="B63" s="85">
        <f>SUMPRODUCT((C6:C30="Buch")*(F6:F30="gelesen"))</f>
        <v>0</v>
      </c>
      <c r="C63" s="86"/>
      <c r="D63" s="34" t="s">
        <v>32</v>
      </c>
      <c r="E63" s="32">
        <f>COUNTIF(I6:I30,1)</f>
        <v>0</v>
      </c>
      <c r="F63" s="87" t="s">
        <v>33</v>
      </c>
      <c r="G63" s="88"/>
      <c r="H63" s="89"/>
      <c r="I63" s="90"/>
      <c r="J63" s="90"/>
      <c r="K63" s="91"/>
    </row>
    <row r="64" spans="2:11" ht="17.25" x14ac:dyDescent="0.35">
      <c r="B64" s="85">
        <f>SUMPRODUCT((C6:C30="eBook")*(F6:F30="gelesen"))</f>
        <v>0</v>
      </c>
      <c r="C64" s="86"/>
      <c r="D64" s="34" t="s">
        <v>34</v>
      </c>
      <c r="E64" s="32">
        <f>COUNTIF(I6:I30,"1,5")</f>
        <v>0</v>
      </c>
      <c r="F64" s="87" t="s">
        <v>35</v>
      </c>
      <c r="G64" s="88"/>
      <c r="H64" s="89"/>
      <c r="I64" s="90"/>
      <c r="J64" s="90"/>
      <c r="K64" s="91"/>
    </row>
    <row r="65" spans="2:11" ht="17.25" x14ac:dyDescent="0.35">
      <c r="B65" s="85">
        <f>SUMPRODUCT((C6:C30="Hörbuch")*(F6:F30="gehört"))</f>
        <v>0</v>
      </c>
      <c r="C65" s="86"/>
      <c r="D65" s="34" t="s">
        <v>36</v>
      </c>
      <c r="E65" s="32">
        <f>COUNTIF(I6:I30,2)</f>
        <v>0</v>
      </c>
      <c r="F65" s="87" t="s">
        <v>37</v>
      </c>
      <c r="G65" s="88"/>
      <c r="H65" s="89"/>
      <c r="I65" s="90"/>
      <c r="J65" s="90"/>
      <c r="K65" s="91"/>
    </row>
    <row r="66" spans="2:11" ht="17.25" x14ac:dyDescent="0.35">
      <c r="B66" s="85"/>
      <c r="C66" s="86"/>
      <c r="D66" s="34"/>
      <c r="E66" s="32">
        <f>COUNTIF(I6:I30,"2,5")</f>
        <v>0</v>
      </c>
      <c r="F66" s="87" t="s">
        <v>38</v>
      </c>
      <c r="G66" s="88"/>
      <c r="H66" s="89"/>
      <c r="I66" s="90"/>
      <c r="J66" s="90"/>
      <c r="K66" s="91"/>
    </row>
    <row r="67" spans="2:11" ht="17.25" x14ac:dyDescent="0.35">
      <c r="B67" s="85">
        <f>COUNTIF(F6:F30,"abgebrochen")</f>
        <v>0</v>
      </c>
      <c r="C67" s="86"/>
      <c r="D67" s="34" t="s">
        <v>39</v>
      </c>
      <c r="E67" s="32">
        <f>COUNTIF(I6:I30,3)</f>
        <v>0</v>
      </c>
      <c r="F67" s="87" t="s">
        <v>40</v>
      </c>
      <c r="G67" s="88"/>
      <c r="H67" s="89"/>
      <c r="I67" s="90"/>
      <c r="J67" s="90"/>
      <c r="K67" s="91"/>
    </row>
    <row r="68" spans="2:11" ht="17.25" x14ac:dyDescent="0.35">
      <c r="B68" s="85">
        <f>COUNTIF(F6:F30,"am lesen")</f>
        <v>0</v>
      </c>
      <c r="C68" s="86"/>
      <c r="D68" s="34" t="s">
        <v>41</v>
      </c>
      <c r="E68" s="32">
        <f>COUNTIF(I6:I30,"3,5")</f>
        <v>0</v>
      </c>
      <c r="F68" s="87" t="s">
        <v>42</v>
      </c>
      <c r="G68" s="88"/>
      <c r="H68" s="89"/>
      <c r="I68" s="90"/>
      <c r="J68" s="90"/>
      <c r="K68" s="91"/>
    </row>
    <row r="69" spans="2:11" ht="17.25" x14ac:dyDescent="0.35">
      <c r="B69" s="85">
        <f>COUNTIF(F6:F30,"am hören")</f>
        <v>0</v>
      </c>
      <c r="C69" s="86"/>
      <c r="D69" s="34" t="s">
        <v>43</v>
      </c>
      <c r="E69" s="32">
        <f>COUNTIF(I6:I30,4)</f>
        <v>0</v>
      </c>
      <c r="F69" s="87" t="s">
        <v>44</v>
      </c>
      <c r="G69" s="88"/>
      <c r="H69" s="89"/>
      <c r="I69" s="90"/>
      <c r="J69" s="90"/>
      <c r="K69" s="91"/>
    </row>
    <row r="70" spans="2:11" ht="17.25" x14ac:dyDescent="0.35">
      <c r="B70" s="32"/>
      <c r="C70" s="33"/>
      <c r="D70" s="34"/>
      <c r="E70" s="32">
        <f>COUNTIF(I6:I30,4.5)</f>
        <v>0</v>
      </c>
      <c r="F70" s="87" t="s">
        <v>45</v>
      </c>
      <c r="G70" s="88"/>
      <c r="H70" s="89"/>
      <c r="I70" s="90"/>
      <c r="J70" s="90"/>
      <c r="K70" s="91"/>
    </row>
    <row r="71" spans="2:11" ht="17.25" x14ac:dyDescent="0.35">
      <c r="B71" s="103">
        <f>SUMIF(F6:F30,"gelesen",J6:J30)</f>
        <v>0</v>
      </c>
      <c r="C71" s="104"/>
      <c r="D71" s="34" t="s">
        <v>46</v>
      </c>
      <c r="E71" s="32">
        <f>COUNTIF(I8:I30,5)</f>
        <v>0</v>
      </c>
      <c r="F71" s="87" t="s">
        <v>47</v>
      </c>
      <c r="G71" s="88"/>
      <c r="H71" s="89"/>
      <c r="I71" s="90"/>
      <c r="J71" s="90"/>
      <c r="K71" s="91"/>
    </row>
    <row r="72" spans="2:11" ht="17.25" x14ac:dyDescent="0.35">
      <c r="B72" s="105">
        <f>B71/31</f>
        <v>0</v>
      </c>
      <c r="C72" s="106"/>
      <c r="D72" s="39" t="s">
        <v>48</v>
      </c>
      <c r="E72" s="32">
        <f>COUNTIF(I6:I30,5.5)</f>
        <v>0</v>
      </c>
      <c r="F72" s="87" t="s">
        <v>49</v>
      </c>
      <c r="G72" s="88"/>
      <c r="H72" s="89"/>
      <c r="I72" s="90"/>
      <c r="J72" s="90"/>
      <c r="K72" s="91"/>
    </row>
    <row r="73" spans="2:11" ht="17.25" x14ac:dyDescent="0.35">
      <c r="B73" s="85"/>
      <c r="C73" s="86"/>
      <c r="D73" s="39"/>
      <c r="E73" s="40"/>
      <c r="F73" s="86"/>
      <c r="G73" s="107"/>
      <c r="H73" s="89"/>
      <c r="I73" s="90"/>
      <c r="J73" s="90"/>
      <c r="K73" s="91"/>
    </row>
    <row r="74" spans="2:11" ht="17.25" x14ac:dyDescent="0.35">
      <c r="B74" s="103">
        <f ca="1">SUMIF(F6:F30,"gehört",K6:K29)</f>
        <v>0</v>
      </c>
      <c r="C74" s="104"/>
      <c r="D74" s="34" t="s">
        <v>50</v>
      </c>
      <c r="E74" s="100" t="s">
        <v>8</v>
      </c>
      <c r="F74" s="101"/>
      <c r="G74" s="102"/>
      <c r="H74" s="89"/>
      <c r="I74" s="90"/>
      <c r="J74" s="90"/>
      <c r="K74" s="91"/>
    </row>
    <row r="75" spans="2:11" ht="17.25" x14ac:dyDescent="0.35">
      <c r="B75" s="105">
        <f ca="1">B74/31</f>
        <v>0</v>
      </c>
      <c r="C75" s="106"/>
      <c r="D75" s="39" t="s">
        <v>51</v>
      </c>
      <c r="E75" s="37">
        <f>SUMIF(C6:C30,"Buch",I6:I30)</f>
        <v>0</v>
      </c>
      <c r="F75" s="87" t="s">
        <v>52</v>
      </c>
      <c r="G75" s="88"/>
      <c r="H75" s="89"/>
      <c r="I75" s="90"/>
      <c r="J75" s="90"/>
      <c r="K75" s="91"/>
    </row>
    <row r="76" spans="2:11" ht="17.25" x14ac:dyDescent="0.35">
      <c r="B76" s="85"/>
      <c r="C76" s="86"/>
      <c r="D76" s="34"/>
      <c r="E76" s="37">
        <f>SUMIF(C6:C30,"eBook",I6:I30)</f>
        <v>0</v>
      </c>
      <c r="F76" s="87" t="s">
        <v>53</v>
      </c>
      <c r="G76" s="88"/>
      <c r="H76" s="89"/>
      <c r="I76" s="90"/>
      <c r="J76" s="90"/>
      <c r="K76" s="91"/>
    </row>
    <row r="77" spans="2:11" ht="17.25" x14ac:dyDescent="0.35">
      <c r="B77" s="100">
        <f>COUNTA(D34:D57)</f>
        <v>0</v>
      </c>
      <c r="C77" s="101"/>
      <c r="D77" s="28" t="s">
        <v>54</v>
      </c>
      <c r="E77" s="37">
        <f>SUMIF(C6:C30,"Hörbuch",I6:I30)</f>
        <v>0</v>
      </c>
      <c r="F77" s="87" t="s">
        <v>55</v>
      </c>
      <c r="G77" s="88"/>
      <c r="H77" s="89"/>
      <c r="I77" s="90"/>
      <c r="J77" s="90"/>
      <c r="K77" s="91"/>
    </row>
    <row r="78" spans="2:11" ht="17.25" x14ac:dyDescent="0.35">
      <c r="B78" s="85">
        <f>COUNTIF(G34:G57,"Gekauft")</f>
        <v>0</v>
      </c>
      <c r="C78" s="86"/>
      <c r="D78" s="34" t="s">
        <v>56</v>
      </c>
      <c r="E78" s="32"/>
      <c r="F78" s="87"/>
      <c r="G78" s="88"/>
      <c r="H78" s="89"/>
      <c r="I78" s="90"/>
      <c r="J78" s="90"/>
      <c r="K78" s="91"/>
    </row>
    <row r="79" spans="2:11" ht="17.25" x14ac:dyDescent="0.35">
      <c r="B79" s="85">
        <f>COUNTIF(G34:G57,"Gekauft bei Amazon")</f>
        <v>0</v>
      </c>
      <c r="C79" s="86"/>
      <c r="D79" s="34" t="s">
        <v>87</v>
      </c>
      <c r="E79" s="32"/>
      <c r="F79" s="35"/>
      <c r="G79" s="36"/>
      <c r="H79" s="29"/>
      <c r="I79" s="30"/>
      <c r="J79" s="30"/>
      <c r="K79" s="31"/>
    </row>
    <row r="80" spans="2:11" ht="17.25" x14ac:dyDescent="0.35">
      <c r="B80" s="85">
        <f>COUNTIF(G34:G57,"Gekauft bei Thalia")</f>
        <v>0</v>
      </c>
      <c r="C80" s="86"/>
      <c r="D80" s="34" t="s">
        <v>88</v>
      </c>
      <c r="E80" s="100" t="s">
        <v>58</v>
      </c>
      <c r="F80" s="101"/>
      <c r="G80" s="102"/>
      <c r="H80" s="29"/>
      <c r="I80" s="30"/>
      <c r="J80" s="30"/>
      <c r="K80" s="31"/>
    </row>
    <row r="81" spans="2:11" ht="17.25" x14ac:dyDescent="0.35">
      <c r="B81" s="85">
        <f>COUNTIF(G34:G57,"Gekauft bei buecher.de")</f>
        <v>0</v>
      </c>
      <c r="C81" s="86"/>
      <c r="D81" s="34" t="s">
        <v>89</v>
      </c>
      <c r="E81" s="37" t="e">
        <f>E75/B63</f>
        <v>#DIV/0!</v>
      </c>
      <c r="F81" s="87" t="s">
        <v>52</v>
      </c>
      <c r="G81" s="88"/>
      <c r="H81" s="29"/>
      <c r="I81" s="30"/>
      <c r="J81" s="30"/>
      <c r="K81" s="31"/>
    </row>
    <row r="82" spans="2:11" ht="17.25" x14ac:dyDescent="0.35">
      <c r="B82" s="85">
        <f>COUNTIF(G34:G57,"Gekauft im lokalen Buchhandel")</f>
        <v>0</v>
      </c>
      <c r="C82" s="86"/>
      <c r="D82" s="34" t="s">
        <v>90</v>
      </c>
      <c r="E82" s="32" t="e">
        <f>E76/B64</f>
        <v>#DIV/0!</v>
      </c>
      <c r="F82" s="87" t="s">
        <v>53</v>
      </c>
      <c r="G82" s="88"/>
      <c r="H82" s="29"/>
      <c r="I82" s="30"/>
      <c r="J82" s="30"/>
      <c r="K82" s="31"/>
    </row>
    <row r="83" spans="2:11" ht="17.25" x14ac:dyDescent="0.35">
      <c r="B83" s="85">
        <f>COUNTIF(G34:G57,"Gekauft bei Arvelle")</f>
        <v>0</v>
      </c>
      <c r="C83" s="86"/>
      <c r="D83" s="34" t="s">
        <v>91</v>
      </c>
      <c r="E83" s="37" t="e">
        <f>E77/B65</f>
        <v>#DIV/0!</v>
      </c>
      <c r="F83" s="87" t="s">
        <v>55</v>
      </c>
      <c r="G83" s="88"/>
      <c r="H83" s="29"/>
      <c r="I83" s="30"/>
      <c r="J83" s="30"/>
      <c r="K83" s="31"/>
    </row>
    <row r="84" spans="2:11" ht="17.25" x14ac:dyDescent="0.35">
      <c r="B84" s="85">
        <f>COUNTIF(G34:G57,"Gekauft bei Rebuy")</f>
        <v>0</v>
      </c>
      <c r="C84" s="86"/>
      <c r="D84" s="34" t="s">
        <v>92</v>
      </c>
      <c r="E84" s="32"/>
      <c r="F84" s="35"/>
      <c r="G84" s="36"/>
      <c r="H84" s="29"/>
      <c r="I84" s="30"/>
      <c r="J84" s="30"/>
      <c r="K84" s="31"/>
    </row>
    <row r="85" spans="2:11" ht="17.25" x14ac:dyDescent="0.35">
      <c r="B85" s="85">
        <f>COUNTIF(G34:G57,"Gekauft bei Medimops")</f>
        <v>0</v>
      </c>
      <c r="C85" s="86"/>
      <c r="D85" s="34" t="s">
        <v>93</v>
      </c>
      <c r="E85" s="32"/>
      <c r="F85" s="35"/>
      <c r="G85" s="36"/>
      <c r="H85" s="29"/>
      <c r="I85" s="30"/>
      <c r="J85" s="30"/>
      <c r="K85" s="31"/>
    </row>
    <row r="86" spans="2:11" ht="17.25" x14ac:dyDescent="0.35">
      <c r="B86" s="85">
        <f>COUNTIF(G34:G57,"Gekauft in einem anderen Geschäft")</f>
        <v>0</v>
      </c>
      <c r="C86" s="86"/>
      <c r="D86" s="34" t="s">
        <v>94</v>
      </c>
      <c r="E86" s="32"/>
      <c r="F86" s="35"/>
      <c r="G86" s="36"/>
      <c r="H86" s="29"/>
      <c r="I86" s="30"/>
      <c r="J86" s="30"/>
      <c r="K86" s="31"/>
    </row>
    <row r="87" spans="2:11" ht="17.25" x14ac:dyDescent="0.35">
      <c r="B87" s="85">
        <f>COUNTIF(G34:G57,"Geliehen")</f>
        <v>0</v>
      </c>
      <c r="C87" s="86"/>
      <c r="D87" s="34" t="s">
        <v>57</v>
      </c>
      <c r="E87" s="100"/>
      <c r="F87" s="101"/>
      <c r="G87" s="102"/>
      <c r="H87" s="89"/>
      <c r="I87" s="90"/>
      <c r="J87" s="90"/>
      <c r="K87" s="91"/>
    </row>
    <row r="88" spans="2:11" ht="17.25" x14ac:dyDescent="0.35">
      <c r="B88" s="85">
        <f>COUNTIF(G34:G57,"Geschenk")</f>
        <v>0</v>
      </c>
      <c r="C88" s="86"/>
      <c r="D88" s="34" t="s">
        <v>59</v>
      </c>
      <c r="E88" s="37"/>
      <c r="F88" s="87"/>
      <c r="G88" s="88"/>
      <c r="H88" s="89"/>
      <c r="I88" s="90"/>
      <c r="J88" s="90"/>
      <c r="K88" s="91"/>
    </row>
    <row r="89" spans="2:11" ht="17.25" x14ac:dyDescent="0.35">
      <c r="B89" s="85">
        <f>COUNTIF(G34:G57,"Reziexemplar")</f>
        <v>0</v>
      </c>
      <c r="C89" s="86"/>
      <c r="D89" s="34" t="s">
        <v>60</v>
      </c>
      <c r="E89" s="32"/>
      <c r="F89" s="87"/>
      <c r="G89" s="88"/>
      <c r="H89" s="89"/>
      <c r="I89" s="90"/>
      <c r="J89" s="90"/>
      <c r="K89" s="91"/>
    </row>
    <row r="90" spans="2:11" ht="17.25" x14ac:dyDescent="0.35">
      <c r="B90" s="85">
        <f>COUNTIF(G34:G57,"Getauscht")</f>
        <v>0</v>
      </c>
      <c r="C90" s="86"/>
      <c r="D90" s="34" t="s">
        <v>61</v>
      </c>
      <c r="E90" s="37"/>
      <c r="F90" s="87"/>
      <c r="G90" s="88"/>
      <c r="H90" s="89"/>
      <c r="I90" s="90"/>
      <c r="J90" s="90"/>
      <c r="K90" s="91"/>
    </row>
    <row r="91" spans="2:11" ht="17.25" x14ac:dyDescent="0.35">
      <c r="B91" s="32"/>
      <c r="C91" s="33"/>
      <c r="D91" s="34"/>
      <c r="E91" s="37"/>
      <c r="F91" s="35"/>
      <c r="G91" s="36"/>
      <c r="H91" s="29"/>
      <c r="I91" s="30"/>
      <c r="J91" s="30"/>
      <c r="K91" s="31"/>
    </row>
    <row r="92" spans="2:11" ht="17.25" x14ac:dyDescent="0.35">
      <c r="B92" s="92">
        <f>SUM(J34:J57)</f>
        <v>0</v>
      </c>
      <c r="C92" s="93"/>
      <c r="D92" s="28" t="s">
        <v>62</v>
      </c>
      <c r="E92" s="32"/>
      <c r="F92" s="87"/>
      <c r="G92" s="88"/>
      <c r="H92" s="41"/>
      <c r="I92" s="42"/>
      <c r="J92" s="94" t="s">
        <v>63</v>
      </c>
      <c r="K92" s="95"/>
    </row>
    <row r="93" spans="2:11" ht="7.5" customHeight="1" thickBot="1" x14ac:dyDescent="0.4">
      <c r="B93" s="96"/>
      <c r="C93" s="97"/>
      <c r="D93" s="43"/>
      <c r="E93" s="44"/>
      <c r="F93" s="97"/>
      <c r="G93" s="98"/>
      <c r="H93" s="78"/>
      <c r="I93" s="79"/>
      <c r="J93" s="79"/>
      <c r="K93" s="80"/>
    </row>
    <row r="94" spans="2:11" ht="18.75" thickTop="1" thickBot="1" x14ac:dyDescent="0.4">
      <c r="B94" s="81"/>
      <c r="C94" s="81"/>
      <c r="D94" s="22"/>
      <c r="E94" s="22"/>
      <c r="F94" s="22"/>
      <c r="G94" s="22"/>
      <c r="H94" s="22"/>
      <c r="I94" s="22"/>
      <c r="J94" s="22"/>
      <c r="K94" s="22"/>
    </row>
    <row r="95" spans="2:11" ht="18.75" thickTop="1" thickBot="1" x14ac:dyDescent="0.4">
      <c r="B95" s="128" t="s">
        <v>98</v>
      </c>
      <c r="C95" s="82"/>
      <c r="D95" s="83"/>
      <c r="E95" s="22"/>
      <c r="F95" s="22"/>
      <c r="G95" s="22"/>
      <c r="H95" s="22"/>
      <c r="I95" s="22"/>
      <c r="J95" s="22"/>
      <c r="K95" s="22"/>
    </row>
    <row r="96" spans="2:11" ht="18" thickTop="1" x14ac:dyDescent="0.35">
      <c r="B96" s="84"/>
      <c r="C96" s="84"/>
      <c r="D96" s="22"/>
      <c r="E96" s="22"/>
      <c r="F96" s="22"/>
      <c r="G96" s="22"/>
      <c r="H96" s="22"/>
      <c r="I96" s="22"/>
      <c r="J96" s="22"/>
      <c r="K96" s="22"/>
    </row>
    <row r="97" spans="2:11" ht="17.25" x14ac:dyDescent="0.35">
      <c r="B97" s="99"/>
      <c r="C97" s="99"/>
      <c r="D97" s="22"/>
      <c r="E97" s="22"/>
      <c r="F97" s="22"/>
      <c r="G97" s="22"/>
      <c r="H97" s="22"/>
      <c r="I97" s="22"/>
      <c r="J97" s="22"/>
      <c r="K97" s="22"/>
    </row>
    <row r="98" spans="2:11" ht="17.25" x14ac:dyDescent="0.35">
      <c r="B98" s="99"/>
      <c r="C98" s="99"/>
      <c r="D98" s="22"/>
      <c r="E98" s="22"/>
      <c r="F98" s="22"/>
      <c r="G98" s="22"/>
      <c r="H98" s="22"/>
      <c r="I98" s="22"/>
      <c r="J98" s="22"/>
      <c r="K98" s="22"/>
    </row>
    <row r="99" spans="2:11" ht="17.25" x14ac:dyDescent="0.35">
      <c r="B99" s="99"/>
      <c r="C99" s="99"/>
      <c r="D99" s="22"/>
      <c r="E99" s="22"/>
      <c r="F99" s="22"/>
      <c r="G99" s="22"/>
      <c r="H99" s="22"/>
      <c r="I99" s="22"/>
      <c r="J99" s="22"/>
      <c r="K99" s="22"/>
    </row>
    <row r="100" spans="2:11" ht="14.25" x14ac:dyDescent="0.3">
      <c r="B100" s="76"/>
      <c r="C100" s="76"/>
      <c r="D100" s="23"/>
      <c r="E100" s="23"/>
      <c r="F100" s="23"/>
      <c r="G100" s="23"/>
      <c r="H100" s="23"/>
      <c r="I100" s="23"/>
      <c r="J100" s="23"/>
      <c r="K100" s="23"/>
    </row>
    <row r="101" spans="2:11" ht="14.25" x14ac:dyDescent="0.3">
      <c r="B101" s="76"/>
      <c r="C101" s="76"/>
      <c r="D101" s="23"/>
      <c r="E101" s="23"/>
      <c r="F101" s="23"/>
      <c r="G101" s="23"/>
      <c r="H101" s="23"/>
      <c r="I101" s="23"/>
      <c r="J101" s="23"/>
      <c r="K101" s="23"/>
    </row>
    <row r="102" spans="2:11" ht="14.25" x14ac:dyDescent="0.3">
      <c r="B102" s="76"/>
      <c r="C102" s="76"/>
      <c r="D102" s="23"/>
      <c r="E102" s="23"/>
      <c r="F102" s="23"/>
      <c r="G102" s="23"/>
      <c r="H102" s="23"/>
      <c r="I102" s="23"/>
      <c r="J102" s="23"/>
      <c r="K102" s="23"/>
    </row>
    <row r="103" spans="2:11" ht="14.25" x14ac:dyDescent="0.3">
      <c r="B103" s="76"/>
      <c r="C103" s="76"/>
      <c r="D103" s="23"/>
      <c r="E103" s="23"/>
      <c r="F103" s="23"/>
      <c r="G103" s="23"/>
      <c r="H103" s="23"/>
      <c r="I103" s="23"/>
      <c r="J103" s="23"/>
      <c r="K103" s="23"/>
    </row>
    <row r="104" spans="2:11" ht="14.25" x14ac:dyDescent="0.3">
      <c r="B104" s="76"/>
      <c r="C104" s="76"/>
      <c r="D104" s="23"/>
      <c r="E104" s="23"/>
      <c r="F104" s="23"/>
      <c r="G104" s="23"/>
      <c r="H104" s="23"/>
      <c r="I104" s="23"/>
      <c r="J104" s="23"/>
      <c r="K104" s="23"/>
    </row>
    <row r="105" spans="2:11" ht="14.25" x14ac:dyDescent="0.3">
      <c r="B105" s="76"/>
      <c r="C105" s="76"/>
      <c r="D105" s="23"/>
      <c r="E105" s="23"/>
      <c r="F105" s="23"/>
      <c r="G105" s="23"/>
      <c r="H105" s="23"/>
      <c r="I105" s="23"/>
      <c r="J105" s="23"/>
      <c r="K105" s="23"/>
    </row>
    <row r="106" spans="2:11" ht="14.25" x14ac:dyDescent="0.3">
      <c r="B106" s="76"/>
      <c r="C106" s="76"/>
      <c r="D106" s="23"/>
      <c r="E106" s="23"/>
      <c r="F106" s="23"/>
      <c r="G106" s="23"/>
      <c r="H106" s="23"/>
      <c r="I106" s="23"/>
      <c r="J106" s="23"/>
      <c r="K106" s="23"/>
    </row>
    <row r="107" spans="2:11" ht="14.25" x14ac:dyDescent="0.3">
      <c r="B107" s="76"/>
      <c r="C107" s="76"/>
      <c r="D107" s="23"/>
      <c r="E107" s="23"/>
      <c r="F107" s="23"/>
      <c r="G107" s="23"/>
      <c r="H107" s="23"/>
      <c r="I107" s="23"/>
      <c r="J107" s="23"/>
      <c r="K107" s="23"/>
    </row>
    <row r="108" spans="2:11" ht="14.25" x14ac:dyDescent="0.3">
      <c r="B108" s="76"/>
      <c r="C108" s="76"/>
      <c r="D108" s="23"/>
      <c r="E108" s="23"/>
      <c r="F108" s="23"/>
      <c r="G108" s="23"/>
      <c r="H108" s="23"/>
      <c r="I108" s="23"/>
      <c r="J108" s="23"/>
      <c r="K108" s="23"/>
    </row>
    <row r="109" spans="2:11" x14ac:dyDescent="0.2">
      <c r="B109" s="77"/>
      <c r="C109" s="77"/>
    </row>
    <row r="110" spans="2:11" x14ac:dyDescent="0.2">
      <c r="B110" s="77"/>
      <c r="C110" s="77"/>
    </row>
    <row r="111" spans="2:11" x14ac:dyDescent="0.2">
      <c r="B111" s="77"/>
      <c r="C111" s="77"/>
    </row>
    <row r="112" spans="2:11" x14ac:dyDescent="0.2">
      <c r="B112" s="77"/>
      <c r="C112" s="77"/>
    </row>
    <row r="113" spans="2:3" x14ac:dyDescent="0.2">
      <c r="B113" s="77"/>
      <c r="C113" s="77"/>
    </row>
    <row r="114" spans="2:3" x14ac:dyDescent="0.2">
      <c r="B114" s="77"/>
      <c r="C114" s="77"/>
    </row>
    <row r="115" spans="2:3" x14ac:dyDescent="0.2">
      <c r="B115" s="77"/>
      <c r="C115" s="77"/>
    </row>
    <row r="116" spans="2:3" x14ac:dyDescent="0.2">
      <c r="B116" s="77"/>
      <c r="C116" s="77"/>
    </row>
    <row r="117" spans="2:3" x14ac:dyDescent="0.2">
      <c r="B117" s="77"/>
      <c r="C117" s="77"/>
    </row>
    <row r="118" spans="2:3" x14ac:dyDescent="0.2">
      <c r="B118" s="77"/>
      <c r="C118" s="77"/>
    </row>
    <row r="119" spans="2:3" x14ac:dyDescent="0.2">
      <c r="B119" s="77"/>
      <c r="C119" s="77"/>
    </row>
    <row r="120" spans="2:3" x14ac:dyDescent="0.2">
      <c r="B120" s="77"/>
      <c r="C120" s="77"/>
    </row>
    <row r="121" spans="2:3" x14ac:dyDescent="0.2">
      <c r="B121" s="77"/>
      <c r="C121" s="77"/>
    </row>
    <row r="122" spans="2:3" x14ac:dyDescent="0.2">
      <c r="B122" s="77"/>
      <c r="C122" s="77"/>
    </row>
    <row r="123" spans="2:3" x14ac:dyDescent="0.2">
      <c r="B123" s="77"/>
      <c r="C123" s="77"/>
    </row>
    <row r="124" spans="2:3" x14ac:dyDescent="0.2">
      <c r="B124" s="77"/>
      <c r="C124" s="77"/>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algorithmName="SHA-512" hashValue="mB2tYAPYF1nik5224bg8cSKEJPskQgTKG+wcSBBgwhgNeqv4Qo/BNPP2DZWArI+4leVVY/X4RZ6ufSTHREdx3Q==" saltValue="Hn+wxm+gMt3+mRPr8k0QgA==" spinCount="100000" sheet="1" objects="1" scenarios="1" insertRows="0"/>
  <protectedRanges>
    <protectedRange sqref="H62:K91" name="Notizen"/>
    <protectedRange sqref="B34:K57" name="Neu im Bücherregal"/>
    <protectedRange sqref="B6:K30" name="Gelesene und gehörte Bücher"/>
  </protectedRanges>
  <mergeCells count="146">
    <mergeCell ref="H36:I36"/>
    <mergeCell ref="H37:I37"/>
    <mergeCell ref="B2:K2"/>
    <mergeCell ref="B4:K4"/>
    <mergeCell ref="B32:K32"/>
    <mergeCell ref="H33:I33"/>
    <mergeCell ref="H34:I34"/>
    <mergeCell ref="H35:I35"/>
    <mergeCell ref="H38:I38"/>
    <mergeCell ref="H39:I39"/>
    <mergeCell ref="H40:I40"/>
    <mergeCell ref="H41:I41"/>
    <mergeCell ref="H52:I52"/>
    <mergeCell ref="H53:I53"/>
    <mergeCell ref="H42:I42"/>
    <mergeCell ref="H43:I43"/>
    <mergeCell ref="H44:I44"/>
    <mergeCell ref="H45:I45"/>
    <mergeCell ref="H46:I46"/>
    <mergeCell ref="H47:I47"/>
    <mergeCell ref="H48:I48"/>
    <mergeCell ref="H49:I49"/>
    <mergeCell ref="H54:I54"/>
    <mergeCell ref="H55:I55"/>
    <mergeCell ref="H56:I56"/>
    <mergeCell ref="H57:I57"/>
    <mergeCell ref="B59:D59"/>
    <mergeCell ref="E59:G59"/>
    <mergeCell ref="H59:K59"/>
    <mergeCell ref="H50:I50"/>
    <mergeCell ref="H51:I51"/>
    <mergeCell ref="B63:C63"/>
    <mergeCell ref="F63:G63"/>
    <mergeCell ref="H63:K63"/>
    <mergeCell ref="B64:C64"/>
    <mergeCell ref="F64:G64"/>
    <mergeCell ref="H64:K64"/>
    <mergeCell ref="B60:C60"/>
    <mergeCell ref="B61:C61"/>
    <mergeCell ref="F61:G61"/>
    <mergeCell ref="H61:K61"/>
    <mergeCell ref="B62:C62"/>
    <mergeCell ref="E62:G62"/>
    <mergeCell ref="H62:K62"/>
    <mergeCell ref="B67:C67"/>
    <mergeCell ref="F67:G67"/>
    <mergeCell ref="H67:K67"/>
    <mergeCell ref="B68:C68"/>
    <mergeCell ref="F68:G68"/>
    <mergeCell ref="H68:K68"/>
    <mergeCell ref="B65:C65"/>
    <mergeCell ref="F65:G65"/>
    <mergeCell ref="H65:K65"/>
    <mergeCell ref="B66:C66"/>
    <mergeCell ref="F66:G66"/>
    <mergeCell ref="H66:K66"/>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76:C76"/>
    <mergeCell ref="F76:G76"/>
    <mergeCell ref="H76:K76"/>
    <mergeCell ref="B77:C77"/>
    <mergeCell ref="F77:G77"/>
    <mergeCell ref="H77:K77"/>
    <mergeCell ref="B74:C74"/>
    <mergeCell ref="E74:G74"/>
    <mergeCell ref="H74:K74"/>
    <mergeCell ref="B75:C75"/>
    <mergeCell ref="F75:G75"/>
    <mergeCell ref="H75:K75"/>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3:C103"/>
    <mergeCell ref="B104:C104"/>
    <mergeCell ref="B105:C105"/>
    <mergeCell ref="B106:C106"/>
    <mergeCell ref="B107:C107"/>
    <mergeCell ref="B108:C108"/>
    <mergeCell ref="B109:C109"/>
    <mergeCell ref="B110:C110"/>
    <mergeCell ref="B101:C101"/>
    <mergeCell ref="B102:C102"/>
  </mergeCells>
  <phoneticPr fontId="11" type="noConversion"/>
  <dataValidations count="7">
    <dataValidation type="list" allowBlank="1" showInputMessage="1" showErrorMessage="1" sqref="K34:K57" xr:uid="{00000000-0002-0000-0300-000000000000}">
      <formula1>$K$342:$K$348</formula1>
    </dataValidation>
    <dataValidation type="list" showInputMessage="1" showErrorMessage="1" sqref="G34:G57" xr:uid="{00000000-0002-0000-0300-000001000000}">
      <formula1>$G$342:$G$355</formula1>
    </dataValidation>
    <dataValidation type="list" showInputMessage="1" showErrorMessage="1" sqref="F34:F57" xr:uid="{00000000-0002-0000-0300-000002000000}">
      <formula1>$F$342:$F$347</formula1>
    </dataValidation>
    <dataValidation type="list" allowBlank="1" showInputMessage="1" showErrorMessage="1" sqref="C34:C57" xr:uid="{00000000-0002-0000-0300-000003000000}">
      <formula1>$C$342:$C$345</formula1>
    </dataValidation>
    <dataValidation type="list" showInputMessage="1" showErrorMessage="1" sqref="I6:I30" xr:uid="{00000000-0002-0000-0300-000004000000}">
      <formula1>$I$342:$I$352</formula1>
    </dataValidation>
    <dataValidation type="list" allowBlank="1" showInputMessage="1" showErrorMessage="1" sqref="F6:F30" xr:uid="{00000000-0002-0000-0300-000005000000}">
      <formula1>$F$342:$F$347</formula1>
    </dataValidation>
    <dataValidation type="list" showInputMessage="1" showErrorMessage="1" promptTitle="Buchart" sqref="C6:C30" xr:uid="{00000000-0002-0000-0300-00000600000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dimension ref="B1:K378"/>
  <sheetViews>
    <sheetView zoomScaleNormal="100" workbookViewId="0">
      <selection activeCell="E95" sqref="E95"/>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118" t="s">
        <v>102</v>
      </c>
      <c r="C2" s="119"/>
      <c r="D2" s="119"/>
      <c r="E2" s="119"/>
      <c r="F2" s="119"/>
      <c r="G2" s="119"/>
      <c r="H2" s="119"/>
      <c r="I2" s="119"/>
      <c r="J2" s="119"/>
      <c r="K2" s="120"/>
    </row>
    <row r="3" spans="2:11" ht="13.5" thickBot="1" x14ac:dyDescent="0.25"/>
    <row r="4" spans="2:11" ht="22.5" customHeight="1" thickBot="1" x14ac:dyDescent="0.6">
      <c r="B4" s="121" t="s">
        <v>0</v>
      </c>
      <c r="C4" s="122"/>
      <c r="D4" s="122"/>
      <c r="E4" s="122"/>
      <c r="F4" s="122"/>
      <c r="G4" s="122"/>
      <c r="H4" s="122"/>
      <c r="I4" s="122"/>
      <c r="J4" s="122"/>
      <c r="K4" s="123"/>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54"/>
      <c r="D6" s="54"/>
      <c r="E6" s="54"/>
      <c r="F6" s="54"/>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121" t="s">
        <v>72</v>
      </c>
      <c r="C32" s="122"/>
      <c r="D32" s="122"/>
      <c r="E32" s="122"/>
      <c r="F32" s="122"/>
      <c r="G32" s="122"/>
      <c r="H32" s="122"/>
      <c r="I32" s="122"/>
      <c r="J32" s="122"/>
      <c r="K32" s="123"/>
    </row>
    <row r="33" spans="2:11" ht="18" customHeight="1" thickBot="1" x14ac:dyDescent="0.4">
      <c r="B33" s="13" t="s">
        <v>1</v>
      </c>
      <c r="C33" s="1" t="s">
        <v>2</v>
      </c>
      <c r="D33" s="1" t="s">
        <v>3</v>
      </c>
      <c r="E33" s="1" t="s">
        <v>4</v>
      </c>
      <c r="F33" s="1" t="s">
        <v>18</v>
      </c>
      <c r="G33" s="1" t="s">
        <v>19</v>
      </c>
      <c r="H33" s="124" t="s">
        <v>20</v>
      </c>
      <c r="I33" s="125"/>
      <c r="J33" s="14" t="s">
        <v>21</v>
      </c>
      <c r="K33" s="15" t="s">
        <v>22</v>
      </c>
    </row>
    <row r="34" spans="2:11" ht="18" customHeight="1" thickBot="1" x14ac:dyDescent="0.35">
      <c r="B34" s="7">
        <v>1</v>
      </c>
      <c r="C34" s="8"/>
      <c r="D34" s="8"/>
      <c r="E34" s="8"/>
      <c r="F34" s="8"/>
      <c r="G34" s="8"/>
      <c r="H34" s="126"/>
      <c r="I34" s="127"/>
      <c r="J34" s="16"/>
      <c r="K34" s="17"/>
    </row>
    <row r="35" spans="2:11" ht="18" customHeight="1" thickBot="1" x14ac:dyDescent="0.35">
      <c r="B35" s="7">
        <v>2</v>
      </c>
      <c r="C35" s="8"/>
      <c r="D35" s="8"/>
      <c r="E35" s="54"/>
      <c r="F35" s="8"/>
      <c r="G35" s="8"/>
      <c r="H35" s="114"/>
      <c r="I35" s="115"/>
      <c r="J35" s="18"/>
      <c r="K35" s="19"/>
    </row>
    <row r="36" spans="2:11" ht="18" customHeight="1" thickBot="1" x14ac:dyDescent="0.35">
      <c r="B36" s="7">
        <v>3</v>
      </c>
      <c r="C36" s="8"/>
      <c r="D36" s="8"/>
      <c r="E36" s="8"/>
      <c r="F36" s="8"/>
      <c r="G36" s="8"/>
      <c r="H36" s="114"/>
      <c r="I36" s="115"/>
      <c r="J36" s="18"/>
      <c r="K36" s="19"/>
    </row>
    <row r="37" spans="2:11" ht="18" customHeight="1" thickBot="1" x14ac:dyDescent="0.35">
      <c r="B37" s="7">
        <v>4</v>
      </c>
      <c r="C37" s="8"/>
      <c r="D37" s="8"/>
      <c r="E37" s="8"/>
      <c r="F37" s="8"/>
      <c r="G37" s="8"/>
      <c r="H37" s="114"/>
      <c r="I37" s="115"/>
      <c r="J37" s="18"/>
      <c r="K37" s="19"/>
    </row>
    <row r="38" spans="2:11" ht="18" customHeight="1" thickBot="1" x14ac:dyDescent="0.35">
      <c r="B38" s="7">
        <v>5</v>
      </c>
      <c r="C38" s="8"/>
      <c r="D38" s="8"/>
      <c r="E38" s="8"/>
      <c r="F38" s="8"/>
      <c r="G38" s="8"/>
      <c r="H38" s="114"/>
      <c r="I38" s="115"/>
      <c r="J38" s="18"/>
      <c r="K38" s="19"/>
    </row>
    <row r="39" spans="2:11" ht="18" customHeight="1" thickBot="1" x14ac:dyDescent="0.35">
      <c r="B39" s="7">
        <v>6</v>
      </c>
      <c r="C39" s="8"/>
      <c r="D39" s="8"/>
      <c r="E39" s="8"/>
      <c r="F39" s="8"/>
      <c r="G39" s="8"/>
      <c r="H39" s="114"/>
      <c r="I39" s="115"/>
      <c r="J39" s="18"/>
      <c r="K39" s="19"/>
    </row>
    <row r="40" spans="2:11" ht="18" customHeight="1" thickBot="1" x14ac:dyDescent="0.35">
      <c r="B40" s="7">
        <v>7</v>
      </c>
      <c r="C40" s="8"/>
      <c r="D40" s="8"/>
      <c r="E40" s="8"/>
      <c r="F40" s="8"/>
      <c r="G40" s="8"/>
      <c r="H40" s="114"/>
      <c r="I40" s="115"/>
      <c r="J40" s="18"/>
      <c r="K40" s="19"/>
    </row>
    <row r="41" spans="2:11" ht="18" customHeight="1" thickBot="1" x14ac:dyDescent="0.35">
      <c r="B41" s="7">
        <v>8</v>
      </c>
      <c r="C41" s="8"/>
      <c r="D41" s="8"/>
      <c r="E41" s="8"/>
      <c r="F41" s="8"/>
      <c r="G41" s="8"/>
      <c r="H41" s="114"/>
      <c r="I41" s="115"/>
      <c r="J41" s="18"/>
      <c r="K41" s="19"/>
    </row>
    <row r="42" spans="2:11" ht="18" customHeight="1" thickBot="1" x14ac:dyDescent="0.35">
      <c r="B42" s="7">
        <v>9</v>
      </c>
      <c r="C42" s="8"/>
      <c r="D42" s="8"/>
      <c r="E42" s="8"/>
      <c r="F42" s="8"/>
      <c r="G42" s="8"/>
      <c r="H42" s="114"/>
      <c r="I42" s="115"/>
      <c r="J42" s="18"/>
      <c r="K42" s="19"/>
    </row>
    <row r="43" spans="2:11" ht="18" customHeight="1" thickBot="1" x14ac:dyDescent="0.35">
      <c r="B43" s="7">
        <v>10</v>
      </c>
      <c r="C43" s="8"/>
      <c r="D43" s="8"/>
      <c r="E43" s="8"/>
      <c r="F43" s="8"/>
      <c r="G43" s="8"/>
      <c r="H43" s="114"/>
      <c r="I43" s="115"/>
      <c r="J43" s="18"/>
      <c r="K43" s="19"/>
    </row>
    <row r="44" spans="2:11" ht="18" customHeight="1" thickBot="1" x14ac:dyDescent="0.35">
      <c r="B44" s="7">
        <v>11</v>
      </c>
      <c r="C44" s="8"/>
      <c r="D44" s="8"/>
      <c r="E44" s="8"/>
      <c r="F44" s="8"/>
      <c r="G44" s="8"/>
      <c r="H44" s="114"/>
      <c r="I44" s="115"/>
      <c r="J44" s="18"/>
      <c r="K44" s="19"/>
    </row>
    <row r="45" spans="2:11" ht="18" customHeight="1" thickBot="1" x14ac:dyDescent="0.35">
      <c r="B45" s="7">
        <v>12</v>
      </c>
      <c r="C45" s="8"/>
      <c r="D45" s="8"/>
      <c r="E45" s="8"/>
      <c r="F45" s="8"/>
      <c r="G45" s="8"/>
      <c r="H45" s="114"/>
      <c r="I45" s="115"/>
      <c r="J45" s="18"/>
      <c r="K45" s="19"/>
    </row>
    <row r="46" spans="2:11" ht="18" customHeight="1" thickBot="1" x14ac:dyDescent="0.35">
      <c r="B46" s="7">
        <v>13</v>
      </c>
      <c r="C46" s="8"/>
      <c r="D46" s="8"/>
      <c r="E46" s="8"/>
      <c r="F46" s="8"/>
      <c r="G46" s="8"/>
      <c r="H46" s="114"/>
      <c r="I46" s="115"/>
      <c r="J46" s="18"/>
      <c r="K46" s="19"/>
    </row>
    <row r="47" spans="2:11" ht="18" customHeight="1" thickBot="1" x14ac:dyDescent="0.35">
      <c r="B47" s="7">
        <v>14</v>
      </c>
      <c r="C47" s="8"/>
      <c r="D47" s="8"/>
      <c r="E47" s="8"/>
      <c r="F47" s="8"/>
      <c r="G47" s="8"/>
      <c r="H47" s="114"/>
      <c r="I47" s="115"/>
      <c r="J47" s="18"/>
      <c r="K47" s="19"/>
    </row>
    <row r="48" spans="2:11" ht="18" customHeight="1" thickBot="1" x14ac:dyDescent="0.35">
      <c r="B48" s="7">
        <v>15</v>
      </c>
      <c r="C48" s="8"/>
      <c r="D48" s="8"/>
      <c r="E48" s="8"/>
      <c r="F48" s="8"/>
      <c r="G48" s="8"/>
      <c r="H48" s="114"/>
      <c r="I48" s="115"/>
      <c r="J48" s="18"/>
      <c r="K48" s="19"/>
    </row>
    <row r="49" spans="2:11" ht="18" customHeight="1" thickBot="1" x14ac:dyDescent="0.35">
      <c r="B49" s="7">
        <v>16</v>
      </c>
      <c r="C49" s="8"/>
      <c r="D49" s="8"/>
      <c r="E49" s="8"/>
      <c r="F49" s="8"/>
      <c r="G49" s="8"/>
      <c r="H49" s="114"/>
      <c r="I49" s="115"/>
      <c r="J49" s="18"/>
      <c r="K49" s="19"/>
    </row>
    <row r="50" spans="2:11" ht="18" customHeight="1" thickBot="1" x14ac:dyDescent="0.35">
      <c r="B50" s="7">
        <v>17</v>
      </c>
      <c r="C50" s="8"/>
      <c r="D50" s="8"/>
      <c r="E50" s="8"/>
      <c r="F50" s="8"/>
      <c r="G50" s="8"/>
      <c r="H50" s="114"/>
      <c r="I50" s="115"/>
      <c r="J50" s="18"/>
      <c r="K50" s="19"/>
    </row>
    <row r="51" spans="2:11" ht="18" customHeight="1" thickBot="1" x14ac:dyDescent="0.35">
      <c r="B51" s="7">
        <v>18</v>
      </c>
      <c r="C51" s="8"/>
      <c r="D51" s="8"/>
      <c r="E51" s="8"/>
      <c r="F51" s="8"/>
      <c r="G51" s="8"/>
      <c r="H51" s="114"/>
      <c r="I51" s="115"/>
      <c r="J51" s="18"/>
      <c r="K51" s="19"/>
    </row>
    <row r="52" spans="2:11" ht="18" customHeight="1" thickBot="1" x14ac:dyDescent="0.35">
      <c r="B52" s="7">
        <v>19</v>
      </c>
      <c r="C52" s="8"/>
      <c r="D52" s="8"/>
      <c r="E52" s="8"/>
      <c r="F52" s="8"/>
      <c r="G52" s="8"/>
      <c r="H52" s="114"/>
      <c r="I52" s="115"/>
      <c r="J52" s="18"/>
      <c r="K52" s="19"/>
    </row>
    <row r="53" spans="2:11" ht="18" customHeight="1" thickBot="1" x14ac:dyDescent="0.35">
      <c r="B53" s="7">
        <v>20</v>
      </c>
      <c r="C53" s="8"/>
      <c r="D53" s="8"/>
      <c r="E53" s="8"/>
      <c r="F53" s="8"/>
      <c r="G53" s="8"/>
      <c r="H53" s="114"/>
      <c r="I53" s="115"/>
      <c r="J53" s="18"/>
      <c r="K53" s="19"/>
    </row>
    <row r="54" spans="2:11" ht="18" customHeight="1" thickBot="1" x14ac:dyDescent="0.35">
      <c r="B54" s="7">
        <v>21</v>
      </c>
      <c r="C54" s="8"/>
      <c r="D54" s="8"/>
      <c r="E54" s="8"/>
      <c r="F54" s="8"/>
      <c r="G54" s="8"/>
      <c r="H54" s="114"/>
      <c r="I54" s="115"/>
      <c r="J54" s="18"/>
      <c r="K54" s="19"/>
    </row>
    <row r="55" spans="2:11" ht="18" customHeight="1" thickBot="1" x14ac:dyDescent="0.35">
      <c r="B55" s="7">
        <v>22</v>
      </c>
      <c r="C55" s="8"/>
      <c r="D55" s="8"/>
      <c r="E55" s="8"/>
      <c r="F55" s="8"/>
      <c r="G55" s="8"/>
      <c r="H55" s="114"/>
      <c r="I55" s="115"/>
      <c r="J55" s="18"/>
      <c r="K55" s="19"/>
    </row>
    <row r="56" spans="2:11" ht="18" customHeight="1" thickBot="1" x14ac:dyDescent="0.35">
      <c r="B56" s="7">
        <v>23</v>
      </c>
      <c r="C56" s="8"/>
      <c r="D56" s="8"/>
      <c r="E56" s="8"/>
      <c r="F56" s="8"/>
      <c r="G56" s="8"/>
      <c r="H56" s="114"/>
      <c r="I56" s="115"/>
      <c r="J56" s="18"/>
      <c r="K56" s="19"/>
    </row>
    <row r="57" spans="2:11" ht="18" customHeight="1" thickBot="1" x14ac:dyDescent="0.35">
      <c r="B57" s="3">
        <v>24</v>
      </c>
      <c r="C57" s="11"/>
      <c r="D57" s="11"/>
      <c r="E57" s="11"/>
      <c r="F57" s="11"/>
      <c r="G57" s="11"/>
      <c r="H57" s="116"/>
      <c r="I57" s="117"/>
      <c r="J57" s="20"/>
      <c r="K57" s="21"/>
    </row>
    <row r="58" spans="2:11" ht="7.5" customHeight="1" thickBot="1" x14ac:dyDescent="0.25"/>
    <row r="59" spans="2:11" ht="22.5" customHeight="1" thickBot="1" x14ac:dyDescent="0.25">
      <c r="B59" s="118" t="s">
        <v>28</v>
      </c>
      <c r="C59" s="119"/>
      <c r="D59" s="120"/>
      <c r="E59" s="118" t="s">
        <v>8</v>
      </c>
      <c r="F59" s="119"/>
      <c r="G59" s="120"/>
      <c r="H59" s="118" t="s">
        <v>29</v>
      </c>
      <c r="I59" s="119"/>
      <c r="J59" s="119"/>
      <c r="K59" s="120"/>
    </row>
    <row r="60" spans="2:11" ht="7.5" customHeight="1" thickBot="1" x14ac:dyDescent="0.25">
      <c r="B60" s="108"/>
      <c r="C60" s="108"/>
    </row>
    <row r="61" spans="2:11" ht="7.5" customHeight="1" thickTop="1" x14ac:dyDescent="0.2">
      <c r="B61" s="109"/>
      <c r="C61" s="110"/>
      <c r="D61" s="26"/>
      <c r="E61" s="27"/>
      <c r="F61" s="111"/>
      <c r="G61" s="112"/>
      <c r="H61" s="109"/>
      <c r="I61" s="110"/>
      <c r="J61" s="110"/>
      <c r="K61" s="113"/>
    </row>
    <row r="62" spans="2:11" ht="17.25" x14ac:dyDescent="0.35">
      <c r="B62" s="100">
        <f>SUM(B63:C65)</f>
        <v>0</v>
      </c>
      <c r="C62" s="101"/>
      <c r="D62" s="28" t="s">
        <v>30</v>
      </c>
      <c r="E62" s="100" t="s">
        <v>31</v>
      </c>
      <c r="F62" s="101"/>
      <c r="G62" s="102"/>
      <c r="H62" s="89"/>
      <c r="I62" s="90"/>
      <c r="J62" s="90"/>
      <c r="K62" s="91"/>
    </row>
    <row r="63" spans="2:11" ht="17.25" x14ac:dyDescent="0.35">
      <c r="B63" s="85">
        <f>SUMPRODUCT((C6:C30="Buch")*(F6:F30="gelesen"))</f>
        <v>0</v>
      </c>
      <c r="C63" s="86"/>
      <c r="D63" s="34" t="s">
        <v>32</v>
      </c>
      <c r="E63" s="32">
        <f>COUNTIF(I6:I30,1)</f>
        <v>0</v>
      </c>
      <c r="F63" s="87" t="s">
        <v>33</v>
      </c>
      <c r="G63" s="88"/>
      <c r="H63" s="89"/>
      <c r="I63" s="90"/>
      <c r="J63" s="90"/>
      <c r="K63" s="91"/>
    </row>
    <row r="64" spans="2:11" ht="17.25" x14ac:dyDescent="0.35">
      <c r="B64" s="85">
        <f>SUMPRODUCT((C6:C30="eBook")*(F6:F30="gelesen"))</f>
        <v>0</v>
      </c>
      <c r="C64" s="86"/>
      <c r="D64" s="34" t="s">
        <v>34</v>
      </c>
      <c r="E64" s="32">
        <f>COUNTIF(I6:I30,"1,5")</f>
        <v>0</v>
      </c>
      <c r="F64" s="87" t="s">
        <v>35</v>
      </c>
      <c r="G64" s="88"/>
      <c r="H64" s="89"/>
      <c r="I64" s="90"/>
      <c r="J64" s="90"/>
      <c r="K64" s="91"/>
    </row>
    <row r="65" spans="2:11" ht="17.25" x14ac:dyDescent="0.35">
      <c r="B65" s="85">
        <f>SUMPRODUCT((C6:C30="Hörbuch")*(F6:F30="gehört"))</f>
        <v>0</v>
      </c>
      <c r="C65" s="86"/>
      <c r="D65" s="34" t="s">
        <v>36</v>
      </c>
      <c r="E65" s="32">
        <f>COUNTIF(I6:I30,2)</f>
        <v>0</v>
      </c>
      <c r="F65" s="87" t="s">
        <v>37</v>
      </c>
      <c r="G65" s="88"/>
      <c r="H65" s="89"/>
      <c r="I65" s="90"/>
      <c r="J65" s="90"/>
      <c r="K65" s="91"/>
    </row>
    <row r="66" spans="2:11" ht="17.25" x14ac:dyDescent="0.35">
      <c r="B66" s="85"/>
      <c r="C66" s="86"/>
      <c r="D66" s="34"/>
      <c r="E66" s="32">
        <f>COUNTIF(I6:I30,"2,5")</f>
        <v>0</v>
      </c>
      <c r="F66" s="87" t="s">
        <v>38</v>
      </c>
      <c r="G66" s="88"/>
      <c r="H66" s="89"/>
      <c r="I66" s="90"/>
      <c r="J66" s="90"/>
      <c r="K66" s="91"/>
    </row>
    <row r="67" spans="2:11" ht="17.25" x14ac:dyDescent="0.35">
      <c r="B67" s="85">
        <f>COUNTIF(F6:F30,"abgebrochen")</f>
        <v>0</v>
      </c>
      <c r="C67" s="86"/>
      <c r="D67" s="34" t="s">
        <v>39</v>
      </c>
      <c r="E67" s="32">
        <f>COUNTIF(I6:I30,3)</f>
        <v>0</v>
      </c>
      <c r="F67" s="87" t="s">
        <v>40</v>
      </c>
      <c r="G67" s="88"/>
      <c r="H67" s="89"/>
      <c r="I67" s="90"/>
      <c r="J67" s="90"/>
      <c r="K67" s="91"/>
    </row>
    <row r="68" spans="2:11" ht="17.25" x14ac:dyDescent="0.35">
      <c r="B68" s="85">
        <f>COUNTIF(F6:F30,"am lesen")</f>
        <v>0</v>
      </c>
      <c r="C68" s="86"/>
      <c r="D68" s="34" t="s">
        <v>41</v>
      </c>
      <c r="E68" s="32">
        <f>COUNTIF(I6:I30,"3,5")</f>
        <v>0</v>
      </c>
      <c r="F68" s="87" t="s">
        <v>42</v>
      </c>
      <c r="G68" s="88"/>
      <c r="H68" s="89"/>
      <c r="I68" s="90"/>
      <c r="J68" s="90"/>
      <c r="K68" s="91"/>
    </row>
    <row r="69" spans="2:11" ht="17.25" x14ac:dyDescent="0.35">
      <c r="B69" s="85">
        <f>COUNTIF(F6:F30,"am hören")</f>
        <v>0</v>
      </c>
      <c r="C69" s="86"/>
      <c r="D69" s="34" t="s">
        <v>43</v>
      </c>
      <c r="E69" s="32">
        <f>COUNTIF(I6:I30,4)</f>
        <v>0</v>
      </c>
      <c r="F69" s="87" t="s">
        <v>44</v>
      </c>
      <c r="G69" s="88"/>
      <c r="H69" s="89"/>
      <c r="I69" s="90"/>
      <c r="J69" s="90"/>
      <c r="K69" s="91"/>
    </row>
    <row r="70" spans="2:11" ht="17.25" x14ac:dyDescent="0.35">
      <c r="B70" s="32"/>
      <c r="C70" s="33"/>
      <c r="D70" s="34"/>
      <c r="E70" s="32">
        <f>COUNTIF(I6:I30,4.5)</f>
        <v>0</v>
      </c>
      <c r="F70" s="87" t="s">
        <v>45</v>
      </c>
      <c r="G70" s="88"/>
      <c r="H70" s="89"/>
      <c r="I70" s="90"/>
      <c r="J70" s="90"/>
      <c r="K70" s="91"/>
    </row>
    <row r="71" spans="2:11" ht="17.25" x14ac:dyDescent="0.35">
      <c r="B71" s="103">
        <f>SUMIF(F6:F30,"gelesen",J6:J30)</f>
        <v>0</v>
      </c>
      <c r="C71" s="104"/>
      <c r="D71" s="34" t="s">
        <v>46</v>
      </c>
      <c r="E71" s="32">
        <f>COUNTIF(I8:I30,5)</f>
        <v>0</v>
      </c>
      <c r="F71" s="87" t="s">
        <v>47</v>
      </c>
      <c r="G71" s="88"/>
      <c r="H71" s="89"/>
      <c r="I71" s="90"/>
      <c r="J71" s="90"/>
      <c r="K71" s="91"/>
    </row>
    <row r="72" spans="2:11" ht="17.25" x14ac:dyDescent="0.35">
      <c r="B72" s="105">
        <f>B71/30</f>
        <v>0</v>
      </c>
      <c r="C72" s="106"/>
      <c r="D72" s="39" t="s">
        <v>48</v>
      </c>
      <c r="E72" s="32">
        <f>COUNTIF(I6:I30,5.5)</f>
        <v>0</v>
      </c>
      <c r="F72" s="87" t="s">
        <v>49</v>
      </c>
      <c r="G72" s="88"/>
      <c r="H72" s="89"/>
      <c r="I72" s="90"/>
      <c r="J72" s="90"/>
      <c r="K72" s="91"/>
    </row>
    <row r="73" spans="2:11" ht="17.25" x14ac:dyDescent="0.35">
      <c r="B73" s="85"/>
      <c r="C73" s="86"/>
      <c r="D73" s="39"/>
      <c r="E73" s="40"/>
      <c r="F73" s="86"/>
      <c r="G73" s="107"/>
      <c r="H73" s="89"/>
      <c r="I73" s="90"/>
      <c r="J73" s="90"/>
      <c r="K73" s="91"/>
    </row>
    <row r="74" spans="2:11" ht="17.25" x14ac:dyDescent="0.35">
      <c r="B74" s="103">
        <f ca="1">SUMIF(F6:F30,"gehört",K6:K29)</f>
        <v>0</v>
      </c>
      <c r="C74" s="104"/>
      <c r="D74" s="34" t="s">
        <v>50</v>
      </c>
      <c r="E74" s="100" t="s">
        <v>8</v>
      </c>
      <c r="F74" s="101"/>
      <c r="G74" s="102"/>
      <c r="H74" s="89"/>
      <c r="I74" s="90"/>
      <c r="J74" s="90"/>
      <c r="K74" s="91"/>
    </row>
    <row r="75" spans="2:11" ht="17.25" x14ac:dyDescent="0.35">
      <c r="B75" s="105">
        <f ca="1">B74/30</f>
        <v>0</v>
      </c>
      <c r="C75" s="106"/>
      <c r="D75" s="39" t="s">
        <v>51</v>
      </c>
      <c r="E75" s="37">
        <f>SUMIF(C6:C30,"Buch",I6:I30)</f>
        <v>0</v>
      </c>
      <c r="F75" s="87" t="s">
        <v>52</v>
      </c>
      <c r="G75" s="88"/>
      <c r="H75" s="89"/>
      <c r="I75" s="90"/>
      <c r="J75" s="90"/>
      <c r="K75" s="91"/>
    </row>
    <row r="76" spans="2:11" ht="17.25" x14ac:dyDescent="0.35">
      <c r="B76" s="85"/>
      <c r="C76" s="86"/>
      <c r="D76" s="34"/>
      <c r="E76" s="37">
        <f>SUMIF(C6:C30,"eBook",I6:I30)</f>
        <v>0</v>
      </c>
      <c r="F76" s="87" t="s">
        <v>53</v>
      </c>
      <c r="G76" s="88"/>
      <c r="H76" s="89"/>
      <c r="I76" s="90"/>
      <c r="J76" s="90"/>
      <c r="K76" s="91"/>
    </row>
    <row r="77" spans="2:11" ht="17.25" x14ac:dyDescent="0.35">
      <c r="B77" s="100">
        <f>COUNTA(D34:D57)</f>
        <v>0</v>
      </c>
      <c r="C77" s="101"/>
      <c r="D77" s="28" t="s">
        <v>54</v>
      </c>
      <c r="E77" s="37">
        <f>SUMIF(C6:C30,"Hörbuch",I6:I30)</f>
        <v>0</v>
      </c>
      <c r="F77" s="87" t="s">
        <v>55</v>
      </c>
      <c r="G77" s="88"/>
      <c r="H77" s="89"/>
      <c r="I77" s="90"/>
      <c r="J77" s="90"/>
      <c r="K77" s="91"/>
    </row>
    <row r="78" spans="2:11" ht="17.25" x14ac:dyDescent="0.35">
      <c r="B78" s="85">
        <f>COUNTIF(G34:G57,"Gekauft")</f>
        <v>0</v>
      </c>
      <c r="C78" s="86"/>
      <c r="D78" s="34" t="s">
        <v>56</v>
      </c>
      <c r="E78" s="32"/>
      <c r="F78" s="87"/>
      <c r="G78" s="88"/>
      <c r="H78" s="89"/>
      <c r="I78" s="90"/>
      <c r="J78" s="90"/>
      <c r="K78" s="91"/>
    </row>
    <row r="79" spans="2:11" ht="17.25" x14ac:dyDescent="0.35">
      <c r="B79" s="85">
        <f>COUNTIF(G34:G57,"Gekauft bei Amazon")</f>
        <v>0</v>
      </c>
      <c r="C79" s="86"/>
      <c r="D79" s="34" t="s">
        <v>87</v>
      </c>
      <c r="E79" s="32"/>
      <c r="F79" s="35"/>
      <c r="G79" s="36"/>
      <c r="H79" s="29"/>
      <c r="I79" s="30"/>
      <c r="J79" s="30"/>
      <c r="K79" s="31"/>
    </row>
    <row r="80" spans="2:11" ht="17.25" x14ac:dyDescent="0.35">
      <c r="B80" s="85">
        <f>COUNTIF(G34:G57,"Gekauft bei Thalia")</f>
        <v>0</v>
      </c>
      <c r="C80" s="86"/>
      <c r="D80" s="34" t="s">
        <v>88</v>
      </c>
      <c r="E80" s="100" t="s">
        <v>58</v>
      </c>
      <c r="F80" s="101"/>
      <c r="G80" s="102"/>
      <c r="H80" s="29"/>
      <c r="I80" s="30"/>
      <c r="J80" s="30"/>
      <c r="K80" s="31"/>
    </row>
    <row r="81" spans="2:11" ht="17.25" x14ac:dyDescent="0.35">
      <c r="B81" s="85">
        <f>COUNTIF(G34:G57,"Gekauft bei buecher.de")</f>
        <v>0</v>
      </c>
      <c r="C81" s="86"/>
      <c r="D81" s="34" t="s">
        <v>89</v>
      </c>
      <c r="E81" s="37" t="e">
        <f>E75/B63</f>
        <v>#DIV/0!</v>
      </c>
      <c r="F81" s="87" t="s">
        <v>52</v>
      </c>
      <c r="G81" s="88"/>
      <c r="H81" s="29"/>
      <c r="I81" s="30"/>
      <c r="J81" s="30"/>
      <c r="K81" s="31"/>
    </row>
    <row r="82" spans="2:11" ht="17.25" x14ac:dyDescent="0.35">
      <c r="B82" s="85">
        <f>COUNTIF(G34:G57,"Gekauft im lokalen Buchhandel")</f>
        <v>0</v>
      </c>
      <c r="C82" s="86"/>
      <c r="D82" s="34" t="s">
        <v>90</v>
      </c>
      <c r="E82" s="32" t="e">
        <f>E76/B64</f>
        <v>#DIV/0!</v>
      </c>
      <c r="F82" s="87" t="s">
        <v>53</v>
      </c>
      <c r="G82" s="88"/>
      <c r="H82" s="29"/>
      <c r="I82" s="30"/>
      <c r="J82" s="30"/>
      <c r="K82" s="31"/>
    </row>
    <row r="83" spans="2:11" ht="17.25" x14ac:dyDescent="0.35">
      <c r="B83" s="85">
        <f>COUNTIF(G34:G57,"Gekauft bei Arvelle")</f>
        <v>0</v>
      </c>
      <c r="C83" s="86"/>
      <c r="D83" s="34" t="s">
        <v>91</v>
      </c>
      <c r="E83" s="37" t="e">
        <f>E77/B65</f>
        <v>#DIV/0!</v>
      </c>
      <c r="F83" s="87" t="s">
        <v>55</v>
      </c>
      <c r="G83" s="88"/>
      <c r="H83" s="29"/>
      <c r="I83" s="30"/>
      <c r="J83" s="30"/>
      <c r="K83" s="31"/>
    </row>
    <row r="84" spans="2:11" ht="17.25" x14ac:dyDescent="0.35">
      <c r="B84" s="85">
        <f>COUNTIF(G34:G57,"Gekauft bei Rebuy")</f>
        <v>0</v>
      </c>
      <c r="C84" s="86"/>
      <c r="D84" s="34" t="s">
        <v>92</v>
      </c>
      <c r="E84" s="32"/>
      <c r="F84" s="35"/>
      <c r="G84" s="36"/>
      <c r="H84" s="29"/>
      <c r="I84" s="30"/>
      <c r="J84" s="30"/>
      <c r="K84" s="31"/>
    </row>
    <row r="85" spans="2:11" ht="17.25" x14ac:dyDescent="0.35">
      <c r="B85" s="85">
        <f>COUNTIF(G34:G57,"Gekauft bei Medimops")</f>
        <v>0</v>
      </c>
      <c r="C85" s="86"/>
      <c r="D85" s="34" t="s">
        <v>93</v>
      </c>
      <c r="E85" s="32"/>
      <c r="F85" s="35"/>
      <c r="G85" s="36"/>
      <c r="H85" s="29"/>
      <c r="I85" s="30"/>
      <c r="J85" s="30"/>
      <c r="K85" s="31"/>
    </row>
    <row r="86" spans="2:11" ht="17.25" x14ac:dyDescent="0.35">
      <c r="B86" s="85">
        <f>COUNTIF(G34:G57,"Gekauft in einem anderen Geschäft")</f>
        <v>0</v>
      </c>
      <c r="C86" s="86"/>
      <c r="D86" s="34" t="s">
        <v>94</v>
      </c>
      <c r="E86" s="32"/>
      <c r="F86" s="35"/>
      <c r="G86" s="36"/>
      <c r="H86" s="29"/>
      <c r="I86" s="30"/>
      <c r="J86" s="30"/>
      <c r="K86" s="31"/>
    </row>
    <row r="87" spans="2:11" ht="17.25" x14ac:dyDescent="0.35">
      <c r="B87" s="85">
        <f>COUNTIF(G34:G57,"Geliehen")</f>
        <v>0</v>
      </c>
      <c r="C87" s="86"/>
      <c r="D87" s="34" t="s">
        <v>57</v>
      </c>
      <c r="E87" s="100"/>
      <c r="F87" s="101"/>
      <c r="G87" s="102"/>
      <c r="H87" s="89"/>
      <c r="I87" s="90"/>
      <c r="J87" s="90"/>
      <c r="K87" s="91"/>
    </row>
    <row r="88" spans="2:11" ht="17.25" x14ac:dyDescent="0.35">
      <c r="B88" s="85">
        <f>COUNTIF(G34:G57,"Geschenk")</f>
        <v>0</v>
      </c>
      <c r="C88" s="86"/>
      <c r="D88" s="34" t="s">
        <v>59</v>
      </c>
      <c r="E88" s="37"/>
      <c r="F88" s="87"/>
      <c r="G88" s="88"/>
      <c r="H88" s="89"/>
      <c r="I88" s="90"/>
      <c r="J88" s="90"/>
      <c r="K88" s="91"/>
    </row>
    <row r="89" spans="2:11" ht="17.25" x14ac:dyDescent="0.35">
      <c r="B89" s="85">
        <f>COUNTIF(G34:G57,"Reziexemplar")</f>
        <v>0</v>
      </c>
      <c r="C89" s="86"/>
      <c r="D89" s="34" t="s">
        <v>60</v>
      </c>
      <c r="E89" s="32"/>
      <c r="F89" s="87"/>
      <c r="G89" s="88"/>
      <c r="H89" s="89"/>
      <c r="I89" s="90"/>
      <c r="J89" s="90"/>
      <c r="K89" s="91"/>
    </row>
    <row r="90" spans="2:11" ht="17.25" x14ac:dyDescent="0.35">
      <c r="B90" s="85">
        <f>COUNTIF(G34:G57,"Getauscht")</f>
        <v>0</v>
      </c>
      <c r="C90" s="86"/>
      <c r="D90" s="34" t="s">
        <v>61</v>
      </c>
      <c r="E90" s="37"/>
      <c r="F90" s="87"/>
      <c r="G90" s="88"/>
      <c r="H90" s="89"/>
      <c r="I90" s="90"/>
      <c r="J90" s="90"/>
      <c r="K90" s="91"/>
    </row>
    <row r="91" spans="2:11" ht="17.25" x14ac:dyDescent="0.35">
      <c r="B91" s="32"/>
      <c r="C91" s="33"/>
      <c r="D91" s="34"/>
      <c r="E91" s="37"/>
      <c r="F91" s="35"/>
      <c r="G91" s="36"/>
      <c r="H91" s="29"/>
      <c r="I91" s="30"/>
      <c r="J91" s="30"/>
      <c r="K91" s="31"/>
    </row>
    <row r="92" spans="2:11" ht="17.25" x14ac:dyDescent="0.35">
      <c r="B92" s="92">
        <f>SUM(J34:J57)</f>
        <v>0</v>
      </c>
      <c r="C92" s="93"/>
      <c r="D92" s="28" t="s">
        <v>62</v>
      </c>
      <c r="E92" s="32"/>
      <c r="F92" s="87"/>
      <c r="G92" s="88"/>
      <c r="H92" s="41"/>
      <c r="I92" s="42"/>
      <c r="J92" s="94" t="s">
        <v>63</v>
      </c>
      <c r="K92" s="95"/>
    </row>
    <row r="93" spans="2:11" ht="7.5" customHeight="1" thickBot="1" x14ac:dyDescent="0.4">
      <c r="B93" s="96"/>
      <c r="C93" s="97"/>
      <c r="D93" s="43"/>
      <c r="E93" s="44"/>
      <c r="F93" s="97"/>
      <c r="G93" s="98"/>
      <c r="H93" s="78"/>
      <c r="I93" s="79"/>
      <c r="J93" s="79"/>
      <c r="K93" s="80"/>
    </row>
    <row r="94" spans="2:11" ht="18.75" thickTop="1" thickBot="1" x14ac:dyDescent="0.4">
      <c r="B94" s="81"/>
      <c r="C94" s="81"/>
      <c r="D94" s="22"/>
      <c r="E94" s="22"/>
      <c r="F94" s="22"/>
      <c r="G94" s="22"/>
      <c r="H94" s="22"/>
      <c r="I94" s="22"/>
      <c r="J94" s="22"/>
      <c r="K94" s="22"/>
    </row>
    <row r="95" spans="2:11" ht="18.75" thickTop="1" thickBot="1" x14ac:dyDescent="0.4">
      <c r="B95" s="128" t="s">
        <v>103</v>
      </c>
      <c r="C95" s="82"/>
      <c r="D95" s="83"/>
      <c r="E95" s="22"/>
      <c r="F95" s="22"/>
      <c r="G95" s="22"/>
      <c r="H95" s="22"/>
      <c r="I95" s="22"/>
      <c r="J95" s="22"/>
      <c r="K95" s="22"/>
    </row>
    <row r="96" spans="2:11" ht="18" thickTop="1" x14ac:dyDescent="0.35">
      <c r="B96" s="84"/>
      <c r="C96" s="84"/>
      <c r="D96" s="22"/>
      <c r="E96" s="22"/>
      <c r="F96" s="22"/>
      <c r="G96" s="22"/>
      <c r="H96" s="22"/>
      <c r="I96" s="22"/>
      <c r="J96" s="22"/>
      <c r="K96" s="22"/>
    </row>
    <row r="97" spans="2:11" ht="17.25" x14ac:dyDescent="0.35">
      <c r="B97" s="99"/>
      <c r="C97" s="99"/>
      <c r="D97" s="22"/>
      <c r="E97" s="22"/>
      <c r="F97" s="22"/>
      <c r="G97" s="22"/>
      <c r="H97" s="22"/>
      <c r="I97" s="22"/>
      <c r="J97" s="22"/>
      <c r="K97" s="22"/>
    </row>
    <row r="98" spans="2:11" ht="17.25" x14ac:dyDescent="0.35">
      <c r="B98" s="99"/>
      <c r="C98" s="99"/>
      <c r="D98" s="22"/>
      <c r="E98" s="22"/>
      <c r="F98" s="22"/>
      <c r="G98" s="22"/>
      <c r="H98" s="22"/>
      <c r="I98" s="22"/>
      <c r="J98" s="22"/>
      <c r="K98" s="22"/>
    </row>
    <row r="99" spans="2:11" ht="17.25" x14ac:dyDescent="0.35">
      <c r="B99" s="99"/>
      <c r="C99" s="99"/>
      <c r="D99" s="22"/>
      <c r="E99" s="22"/>
      <c r="F99" s="22"/>
      <c r="G99" s="22"/>
      <c r="H99" s="22"/>
      <c r="I99" s="22"/>
      <c r="J99" s="22"/>
      <c r="K99" s="22"/>
    </row>
    <row r="100" spans="2:11" ht="14.25" x14ac:dyDescent="0.3">
      <c r="B100" s="76"/>
      <c r="C100" s="76"/>
      <c r="D100" s="23"/>
      <c r="E100" s="23"/>
      <c r="F100" s="23"/>
      <c r="G100" s="23"/>
      <c r="H100" s="23"/>
      <c r="I100" s="23"/>
      <c r="J100" s="23"/>
      <c r="K100" s="23"/>
    </row>
    <row r="101" spans="2:11" ht="14.25" x14ac:dyDescent="0.3">
      <c r="B101" s="76"/>
      <c r="C101" s="76"/>
      <c r="D101" s="23"/>
      <c r="E101" s="23"/>
      <c r="F101" s="23"/>
      <c r="G101" s="23"/>
      <c r="H101" s="23"/>
      <c r="I101" s="23"/>
      <c r="J101" s="23"/>
      <c r="K101" s="23"/>
    </row>
    <row r="102" spans="2:11" ht="14.25" x14ac:dyDescent="0.3">
      <c r="B102" s="76"/>
      <c r="C102" s="76"/>
      <c r="D102" s="23"/>
      <c r="E102" s="23"/>
      <c r="F102" s="23"/>
      <c r="G102" s="23"/>
      <c r="H102" s="23"/>
      <c r="I102" s="23"/>
      <c r="J102" s="23"/>
      <c r="K102" s="23"/>
    </row>
    <row r="103" spans="2:11" ht="14.25" x14ac:dyDescent="0.3">
      <c r="B103" s="76"/>
      <c r="C103" s="76"/>
      <c r="D103" s="23"/>
      <c r="E103" s="23"/>
      <c r="F103" s="23"/>
      <c r="G103" s="23"/>
      <c r="H103" s="23"/>
      <c r="I103" s="23"/>
      <c r="J103" s="23"/>
      <c r="K103" s="23"/>
    </row>
    <row r="104" spans="2:11" ht="14.25" x14ac:dyDescent="0.3">
      <c r="B104" s="76"/>
      <c r="C104" s="76"/>
      <c r="D104" s="23"/>
      <c r="E104" s="23"/>
      <c r="F104" s="23"/>
      <c r="G104" s="23"/>
      <c r="H104" s="23"/>
      <c r="I104" s="23"/>
      <c r="J104" s="23"/>
      <c r="K104" s="23"/>
    </row>
    <row r="105" spans="2:11" ht="14.25" x14ac:dyDescent="0.3">
      <c r="B105" s="76"/>
      <c r="C105" s="76"/>
      <c r="D105" s="23"/>
      <c r="E105" s="23"/>
      <c r="F105" s="23"/>
      <c r="G105" s="23"/>
      <c r="H105" s="23"/>
      <c r="I105" s="23"/>
      <c r="J105" s="23"/>
      <c r="K105" s="23"/>
    </row>
    <row r="106" spans="2:11" ht="14.25" x14ac:dyDescent="0.3">
      <c r="B106" s="76"/>
      <c r="C106" s="76"/>
      <c r="D106" s="23"/>
      <c r="E106" s="23"/>
      <c r="F106" s="23"/>
      <c r="G106" s="23"/>
      <c r="H106" s="23"/>
      <c r="I106" s="23"/>
      <c r="J106" s="23"/>
      <c r="K106" s="23"/>
    </row>
    <row r="107" spans="2:11" ht="14.25" x14ac:dyDescent="0.3">
      <c r="B107" s="76"/>
      <c r="C107" s="76"/>
      <c r="D107" s="23"/>
      <c r="E107" s="23"/>
      <c r="F107" s="23"/>
      <c r="G107" s="23"/>
      <c r="H107" s="23"/>
      <c r="I107" s="23"/>
      <c r="J107" s="23"/>
      <c r="K107" s="23"/>
    </row>
    <row r="108" spans="2:11" ht="14.25" x14ac:dyDescent="0.3">
      <c r="B108" s="76"/>
      <c r="C108" s="76"/>
      <c r="D108" s="23"/>
      <c r="E108" s="23"/>
      <c r="F108" s="23"/>
      <c r="G108" s="23"/>
      <c r="H108" s="23"/>
      <c r="I108" s="23"/>
      <c r="J108" s="23"/>
      <c r="K108" s="23"/>
    </row>
    <row r="109" spans="2:11" x14ac:dyDescent="0.2">
      <c r="B109" s="77"/>
      <c r="C109" s="77"/>
    </row>
    <row r="110" spans="2:11" x14ac:dyDescent="0.2">
      <c r="B110" s="77"/>
      <c r="C110" s="77"/>
    </row>
    <row r="111" spans="2:11" x14ac:dyDescent="0.2">
      <c r="B111" s="77"/>
      <c r="C111" s="77"/>
    </row>
    <row r="112" spans="2:11" x14ac:dyDescent="0.2">
      <c r="B112" s="77"/>
      <c r="C112" s="77"/>
    </row>
    <row r="113" spans="2:3" x14ac:dyDescent="0.2">
      <c r="B113" s="77"/>
      <c r="C113" s="77"/>
    </row>
    <row r="114" spans="2:3" x14ac:dyDescent="0.2">
      <c r="B114" s="77"/>
      <c r="C114" s="77"/>
    </row>
    <row r="115" spans="2:3" x14ac:dyDescent="0.2">
      <c r="B115" s="77"/>
      <c r="C115" s="77"/>
    </row>
    <row r="116" spans="2:3" x14ac:dyDescent="0.2">
      <c r="B116" s="77"/>
      <c r="C116" s="77"/>
    </row>
    <row r="117" spans="2:3" x14ac:dyDescent="0.2">
      <c r="B117" s="77"/>
      <c r="C117" s="77"/>
    </row>
    <row r="118" spans="2:3" x14ac:dyDescent="0.2">
      <c r="B118" s="77"/>
      <c r="C118" s="77"/>
    </row>
    <row r="119" spans="2:3" x14ac:dyDescent="0.2">
      <c r="B119" s="77"/>
      <c r="C119" s="77"/>
    </row>
    <row r="120" spans="2:3" x14ac:dyDescent="0.2">
      <c r="B120" s="77"/>
      <c r="C120" s="77"/>
    </row>
    <row r="121" spans="2:3" x14ac:dyDescent="0.2">
      <c r="B121" s="77"/>
      <c r="C121" s="77"/>
    </row>
    <row r="122" spans="2:3" x14ac:dyDescent="0.2">
      <c r="B122" s="77"/>
      <c r="C122" s="77"/>
    </row>
    <row r="123" spans="2:3" x14ac:dyDescent="0.2">
      <c r="B123" s="77"/>
      <c r="C123" s="77"/>
    </row>
    <row r="124" spans="2:3" x14ac:dyDescent="0.2">
      <c r="B124" s="77"/>
      <c r="C124" s="77"/>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algorithmName="SHA-512" hashValue="bHcgxB4UxqM+Lb91uu4V6hNVhAjshtMj/EDoGEhwyv2+yjVmgO5xxbiFXy746v0xlH+Pqu6TfCkuLnxRQ6pq+w==" saltValue="kAqhohWgyO8LPV9Ox/T7Jw==" spinCount="100000" sheet="1" objects="1" scenarios="1" insertRows="0"/>
  <protectedRanges>
    <protectedRange sqref="H62:K918" name="Notizen"/>
    <protectedRange sqref="B34:K57" name="Neu im Bücherregal"/>
    <protectedRange sqref="B6:K30" name="Gelesene und gehörte Bücher"/>
  </protectedRanges>
  <mergeCells count="146">
    <mergeCell ref="H36:I36"/>
    <mergeCell ref="H37:I37"/>
    <mergeCell ref="B2:K2"/>
    <mergeCell ref="B4:K4"/>
    <mergeCell ref="B32:K32"/>
    <mergeCell ref="H33:I33"/>
    <mergeCell ref="H34:I34"/>
    <mergeCell ref="H35:I35"/>
    <mergeCell ref="H38:I38"/>
    <mergeCell ref="H39:I39"/>
    <mergeCell ref="H40:I40"/>
    <mergeCell ref="H41:I41"/>
    <mergeCell ref="H52:I52"/>
    <mergeCell ref="H53:I53"/>
    <mergeCell ref="H42:I42"/>
    <mergeCell ref="H43:I43"/>
    <mergeCell ref="H44:I44"/>
    <mergeCell ref="H45:I45"/>
    <mergeCell ref="H46:I46"/>
    <mergeCell ref="H47:I47"/>
    <mergeCell ref="H48:I48"/>
    <mergeCell ref="H49:I49"/>
    <mergeCell ref="H54:I54"/>
    <mergeCell ref="H55:I55"/>
    <mergeCell ref="H56:I56"/>
    <mergeCell ref="H57:I57"/>
    <mergeCell ref="B59:D59"/>
    <mergeCell ref="E59:G59"/>
    <mergeCell ref="H59:K59"/>
    <mergeCell ref="H50:I50"/>
    <mergeCell ref="H51:I51"/>
    <mergeCell ref="B63:C63"/>
    <mergeCell ref="F63:G63"/>
    <mergeCell ref="H63:K63"/>
    <mergeCell ref="B64:C64"/>
    <mergeCell ref="F64:G64"/>
    <mergeCell ref="H64:K64"/>
    <mergeCell ref="B60:C60"/>
    <mergeCell ref="B61:C61"/>
    <mergeCell ref="F61:G61"/>
    <mergeCell ref="H61:K61"/>
    <mergeCell ref="B62:C62"/>
    <mergeCell ref="E62:G62"/>
    <mergeCell ref="H62:K62"/>
    <mergeCell ref="B67:C67"/>
    <mergeCell ref="F67:G67"/>
    <mergeCell ref="H67:K67"/>
    <mergeCell ref="B68:C68"/>
    <mergeCell ref="F68:G68"/>
    <mergeCell ref="H68:K68"/>
    <mergeCell ref="B65:C65"/>
    <mergeCell ref="F65:G65"/>
    <mergeCell ref="H65:K65"/>
    <mergeCell ref="B66:C66"/>
    <mergeCell ref="F66:G66"/>
    <mergeCell ref="H66:K66"/>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76:C76"/>
    <mergeCell ref="F76:G76"/>
    <mergeCell ref="H76:K76"/>
    <mergeCell ref="B77:C77"/>
    <mergeCell ref="F77:G77"/>
    <mergeCell ref="H77:K77"/>
    <mergeCell ref="B74:C74"/>
    <mergeCell ref="E74:G74"/>
    <mergeCell ref="H74:K74"/>
    <mergeCell ref="B75:C75"/>
    <mergeCell ref="F75:G75"/>
    <mergeCell ref="H75:K75"/>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3:C103"/>
    <mergeCell ref="B104:C104"/>
    <mergeCell ref="B105:C105"/>
    <mergeCell ref="B106:C106"/>
    <mergeCell ref="B107:C107"/>
    <mergeCell ref="B108:C108"/>
    <mergeCell ref="B109:C109"/>
    <mergeCell ref="B110:C110"/>
    <mergeCell ref="B101:C101"/>
    <mergeCell ref="B102:C102"/>
  </mergeCells>
  <phoneticPr fontId="11" type="noConversion"/>
  <dataValidations count="7">
    <dataValidation type="list" showInputMessage="1" showErrorMessage="1" promptTitle="Buchart" sqref="C6:C30" xr:uid="{00000000-0002-0000-0400-000000000000}">
      <formula1>$C$342:$C$345</formula1>
    </dataValidation>
    <dataValidation type="list" allowBlank="1" showInputMessage="1" showErrorMessage="1" sqref="F6:F30" xr:uid="{00000000-0002-0000-0400-000001000000}">
      <formula1>$F$342:$F$347</formula1>
    </dataValidation>
    <dataValidation type="list" showInputMessage="1" showErrorMessage="1" sqref="I6:I30" xr:uid="{00000000-0002-0000-0400-000002000000}">
      <formula1>$I$342:$I$352</formula1>
    </dataValidation>
    <dataValidation type="list" allowBlank="1" showInputMessage="1" showErrorMessage="1" sqref="C34:C57" xr:uid="{00000000-0002-0000-0400-000003000000}">
      <formula1>$C$342:$C$345</formula1>
    </dataValidation>
    <dataValidation type="list" showInputMessage="1" showErrorMessage="1" sqref="F34:F57" xr:uid="{00000000-0002-0000-0400-000004000000}">
      <formula1>$F$342:$F$347</formula1>
    </dataValidation>
    <dataValidation type="list" showInputMessage="1" showErrorMessage="1" sqref="G34:G57" xr:uid="{00000000-0002-0000-0400-000005000000}">
      <formula1>$G$342:$G$355</formula1>
    </dataValidation>
    <dataValidation type="list" allowBlank="1" showInputMessage="1" showErrorMessage="1" sqref="K34:K57" xr:uid="{00000000-0002-0000-0400-000006000000}">
      <formula1>$K$342:$K$348</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dimension ref="B1:K378"/>
  <sheetViews>
    <sheetView zoomScaleNormal="100" workbookViewId="0">
      <selection activeCell="F97" sqref="F97"/>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118" t="s">
        <v>104</v>
      </c>
      <c r="C2" s="119"/>
      <c r="D2" s="119"/>
      <c r="E2" s="119"/>
      <c r="F2" s="119"/>
      <c r="G2" s="119"/>
      <c r="H2" s="119"/>
      <c r="I2" s="119"/>
      <c r="J2" s="119"/>
      <c r="K2" s="120"/>
    </row>
    <row r="3" spans="2:11" ht="13.5" thickBot="1" x14ac:dyDescent="0.25"/>
    <row r="4" spans="2:11" ht="22.5" customHeight="1" thickBot="1" x14ac:dyDescent="0.6">
      <c r="B4" s="121" t="s">
        <v>0</v>
      </c>
      <c r="C4" s="122"/>
      <c r="D4" s="122"/>
      <c r="E4" s="122"/>
      <c r="F4" s="122"/>
      <c r="G4" s="122"/>
      <c r="H4" s="122"/>
      <c r="I4" s="122"/>
      <c r="J4" s="122"/>
      <c r="K4" s="123"/>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121" t="s">
        <v>72</v>
      </c>
      <c r="C32" s="122"/>
      <c r="D32" s="122"/>
      <c r="E32" s="122"/>
      <c r="F32" s="122"/>
      <c r="G32" s="122"/>
      <c r="H32" s="122"/>
      <c r="I32" s="122"/>
      <c r="J32" s="122"/>
      <c r="K32" s="123"/>
    </row>
    <row r="33" spans="2:11" ht="18" customHeight="1" thickBot="1" x14ac:dyDescent="0.4">
      <c r="B33" s="13" t="s">
        <v>1</v>
      </c>
      <c r="C33" s="1" t="s">
        <v>2</v>
      </c>
      <c r="D33" s="1" t="s">
        <v>3</v>
      </c>
      <c r="E33" s="1" t="s">
        <v>4</v>
      </c>
      <c r="F33" s="1" t="s">
        <v>18</v>
      </c>
      <c r="G33" s="1" t="s">
        <v>19</v>
      </c>
      <c r="H33" s="124" t="s">
        <v>20</v>
      </c>
      <c r="I33" s="125"/>
      <c r="J33" s="14" t="s">
        <v>21</v>
      </c>
      <c r="K33" s="15" t="s">
        <v>22</v>
      </c>
    </row>
    <row r="34" spans="2:11" ht="18" customHeight="1" thickBot="1" x14ac:dyDescent="0.35">
      <c r="B34" s="7">
        <v>1</v>
      </c>
      <c r="C34" s="8"/>
      <c r="D34" s="8"/>
      <c r="E34" s="8"/>
      <c r="F34" s="8"/>
      <c r="G34" s="8"/>
      <c r="H34" s="126"/>
      <c r="I34" s="127"/>
      <c r="J34" s="16"/>
      <c r="K34" s="17"/>
    </row>
    <row r="35" spans="2:11" ht="18" customHeight="1" thickBot="1" x14ac:dyDescent="0.35">
      <c r="B35" s="7">
        <v>2</v>
      </c>
      <c r="C35" s="8"/>
      <c r="D35" s="8"/>
      <c r="E35" s="8"/>
      <c r="F35" s="8"/>
      <c r="G35" s="8"/>
      <c r="H35" s="114"/>
      <c r="I35" s="115"/>
      <c r="J35" s="18"/>
      <c r="K35" s="19"/>
    </row>
    <row r="36" spans="2:11" ht="18" customHeight="1" thickBot="1" x14ac:dyDescent="0.35">
      <c r="B36" s="7">
        <v>3</v>
      </c>
      <c r="C36" s="8"/>
      <c r="D36" s="8"/>
      <c r="E36" s="8"/>
      <c r="F36" s="8"/>
      <c r="G36" s="8"/>
      <c r="H36" s="114"/>
      <c r="I36" s="115"/>
      <c r="J36" s="18"/>
      <c r="K36" s="19"/>
    </row>
    <row r="37" spans="2:11" ht="18" customHeight="1" thickBot="1" x14ac:dyDescent="0.35">
      <c r="B37" s="7">
        <v>4</v>
      </c>
      <c r="C37" s="8"/>
      <c r="D37" s="8"/>
      <c r="E37" s="8"/>
      <c r="F37" s="8"/>
      <c r="G37" s="8"/>
      <c r="H37" s="114"/>
      <c r="I37" s="115"/>
      <c r="J37" s="18"/>
      <c r="K37" s="19"/>
    </row>
    <row r="38" spans="2:11" ht="18" customHeight="1" thickBot="1" x14ac:dyDescent="0.35">
      <c r="B38" s="7">
        <v>5</v>
      </c>
      <c r="C38" s="8"/>
      <c r="D38" s="8"/>
      <c r="E38" s="8"/>
      <c r="F38" s="8"/>
      <c r="G38" s="8"/>
      <c r="H38" s="114"/>
      <c r="I38" s="115"/>
      <c r="J38" s="18"/>
      <c r="K38" s="19"/>
    </row>
    <row r="39" spans="2:11" ht="18" customHeight="1" thickBot="1" x14ac:dyDescent="0.35">
      <c r="B39" s="7">
        <v>6</v>
      </c>
      <c r="C39" s="8"/>
      <c r="D39" s="8"/>
      <c r="E39" s="54"/>
      <c r="F39" s="8"/>
      <c r="G39" s="8"/>
      <c r="H39" s="114"/>
      <c r="I39" s="115"/>
      <c r="J39" s="18"/>
      <c r="K39" s="19"/>
    </row>
    <row r="40" spans="2:11" ht="18" customHeight="1" thickBot="1" x14ac:dyDescent="0.35">
      <c r="B40" s="7">
        <v>7</v>
      </c>
      <c r="C40" s="8"/>
      <c r="D40" s="8"/>
      <c r="E40" s="54"/>
      <c r="F40" s="8"/>
      <c r="G40" s="8"/>
      <c r="H40" s="114"/>
      <c r="I40" s="115"/>
      <c r="J40" s="18"/>
      <c r="K40" s="19"/>
    </row>
    <row r="41" spans="2:11" ht="18" customHeight="1" thickBot="1" x14ac:dyDescent="0.35">
      <c r="B41" s="7">
        <v>8</v>
      </c>
      <c r="C41" s="8"/>
      <c r="D41" s="8"/>
      <c r="E41" s="8"/>
      <c r="F41" s="8"/>
      <c r="G41" s="8"/>
      <c r="H41" s="114"/>
      <c r="I41" s="115"/>
      <c r="J41" s="18"/>
      <c r="K41" s="19"/>
    </row>
    <row r="42" spans="2:11" ht="18" customHeight="1" thickBot="1" x14ac:dyDescent="0.35">
      <c r="B42" s="7">
        <v>9</v>
      </c>
      <c r="C42" s="8"/>
      <c r="D42" s="8"/>
      <c r="E42" s="8"/>
      <c r="F42" s="8"/>
      <c r="G42" s="8"/>
      <c r="H42" s="114"/>
      <c r="I42" s="115"/>
      <c r="J42" s="18"/>
      <c r="K42" s="19"/>
    </row>
    <row r="43" spans="2:11" ht="18" customHeight="1" thickBot="1" x14ac:dyDescent="0.35">
      <c r="B43" s="7">
        <v>10</v>
      </c>
      <c r="C43" s="8"/>
      <c r="D43" s="8"/>
      <c r="E43" s="8"/>
      <c r="F43" s="8"/>
      <c r="G43" s="8"/>
      <c r="H43" s="114"/>
      <c r="I43" s="115"/>
      <c r="J43" s="18"/>
      <c r="K43" s="19"/>
    </row>
    <row r="44" spans="2:11" ht="18" customHeight="1" thickBot="1" x14ac:dyDescent="0.35">
      <c r="B44" s="7">
        <v>11</v>
      </c>
      <c r="C44" s="8"/>
      <c r="D44" s="8"/>
      <c r="E44" s="8"/>
      <c r="F44" s="8"/>
      <c r="G44" s="8"/>
      <c r="H44" s="114"/>
      <c r="I44" s="115"/>
      <c r="J44" s="18"/>
      <c r="K44" s="19"/>
    </row>
    <row r="45" spans="2:11" ht="18" customHeight="1" thickBot="1" x14ac:dyDescent="0.35">
      <c r="B45" s="7">
        <v>12</v>
      </c>
      <c r="C45" s="8"/>
      <c r="D45" s="8"/>
      <c r="E45" s="8"/>
      <c r="F45" s="8"/>
      <c r="G45" s="8"/>
      <c r="H45" s="114"/>
      <c r="I45" s="115"/>
      <c r="J45" s="18"/>
      <c r="K45" s="19"/>
    </row>
    <row r="46" spans="2:11" ht="18" customHeight="1" thickBot="1" x14ac:dyDescent="0.35">
      <c r="B46" s="7">
        <v>13</v>
      </c>
      <c r="C46" s="8"/>
      <c r="D46" s="8"/>
      <c r="E46" s="8"/>
      <c r="F46" s="8"/>
      <c r="G46" s="8"/>
      <c r="H46" s="114"/>
      <c r="I46" s="115"/>
      <c r="J46" s="18"/>
      <c r="K46" s="19"/>
    </row>
    <row r="47" spans="2:11" ht="18" customHeight="1" thickBot="1" x14ac:dyDescent="0.35">
      <c r="B47" s="7">
        <v>14</v>
      </c>
      <c r="C47" s="8"/>
      <c r="D47" s="8"/>
      <c r="E47" s="8"/>
      <c r="F47" s="8"/>
      <c r="G47" s="8"/>
      <c r="H47" s="114"/>
      <c r="I47" s="115"/>
      <c r="J47" s="18"/>
      <c r="K47" s="19"/>
    </row>
    <row r="48" spans="2:11" ht="18" customHeight="1" thickBot="1" x14ac:dyDescent="0.35">
      <c r="B48" s="7">
        <v>15</v>
      </c>
      <c r="C48" s="8"/>
      <c r="D48" s="8"/>
      <c r="E48" s="8"/>
      <c r="F48" s="8"/>
      <c r="G48" s="8"/>
      <c r="H48" s="114"/>
      <c r="I48" s="115"/>
      <c r="J48" s="18"/>
      <c r="K48" s="19"/>
    </row>
    <row r="49" spans="2:11" ht="18" customHeight="1" thickBot="1" x14ac:dyDescent="0.35">
      <c r="B49" s="7">
        <v>16</v>
      </c>
      <c r="C49" s="8"/>
      <c r="D49" s="8"/>
      <c r="E49" s="8"/>
      <c r="F49" s="8"/>
      <c r="G49" s="8"/>
      <c r="H49" s="114"/>
      <c r="I49" s="115"/>
      <c r="J49" s="18"/>
      <c r="K49" s="19"/>
    </row>
    <row r="50" spans="2:11" ht="18" customHeight="1" thickBot="1" x14ac:dyDescent="0.35">
      <c r="B50" s="7">
        <v>17</v>
      </c>
      <c r="C50" s="8"/>
      <c r="D50" s="8"/>
      <c r="E50" s="8"/>
      <c r="F50" s="8"/>
      <c r="G50" s="8"/>
      <c r="H50" s="114"/>
      <c r="I50" s="115"/>
      <c r="J50" s="18"/>
      <c r="K50" s="19"/>
    </row>
    <row r="51" spans="2:11" ht="18" customHeight="1" thickBot="1" x14ac:dyDescent="0.35">
      <c r="B51" s="7">
        <v>18</v>
      </c>
      <c r="C51" s="8"/>
      <c r="D51" s="8"/>
      <c r="E51" s="8"/>
      <c r="F51" s="8"/>
      <c r="G51" s="8"/>
      <c r="H51" s="114"/>
      <c r="I51" s="115"/>
      <c r="J51" s="18"/>
      <c r="K51" s="19"/>
    </row>
    <row r="52" spans="2:11" ht="18" customHeight="1" thickBot="1" x14ac:dyDescent="0.35">
      <c r="B52" s="7">
        <v>19</v>
      </c>
      <c r="C52" s="8"/>
      <c r="D52" s="8"/>
      <c r="E52" s="8"/>
      <c r="F52" s="8"/>
      <c r="G52" s="8"/>
      <c r="H52" s="114"/>
      <c r="I52" s="115"/>
      <c r="J52" s="18"/>
      <c r="K52" s="19"/>
    </row>
    <row r="53" spans="2:11" ht="18" customHeight="1" thickBot="1" x14ac:dyDescent="0.35">
      <c r="B53" s="7">
        <v>20</v>
      </c>
      <c r="C53" s="8"/>
      <c r="D53" s="8"/>
      <c r="E53" s="8"/>
      <c r="F53" s="8"/>
      <c r="G53" s="8"/>
      <c r="H53" s="114"/>
      <c r="I53" s="115"/>
      <c r="J53" s="18"/>
      <c r="K53" s="19"/>
    </row>
    <row r="54" spans="2:11" ht="18" customHeight="1" thickBot="1" x14ac:dyDescent="0.35">
      <c r="B54" s="7">
        <v>21</v>
      </c>
      <c r="C54" s="8"/>
      <c r="D54" s="8"/>
      <c r="E54" s="8"/>
      <c r="F54" s="8"/>
      <c r="G54" s="8"/>
      <c r="H54" s="114"/>
      <c r="I54" s="115"/>
      <c r="J54" s="18"/>
      <c r="K54" s="19"/>
    </row>
    <row r="55" spans="2:11" ht="18" customHeight="1" thickBot="1" x14ac:dyDescent="0.35">
      <c r="B55" s="7">
        <v>22</v>
      </c>
      <c r="C55" s="8"/>
      <c r="D55" s="8"/>
      <c r="E55" s="8"/>
      <c r="F55" s="8"/>
      <c r="G55" s="8"/>
      <c r="H55" s="114"/>
      <c r="I55" s="115"/>
      <c r="J55" s="18"/>
      <c r="K55" s="19"/>
    </row>
    <row r="56" spans="2:11" ht="18" customHeight="1" thickBot="1" x14ac:dyDescent="0.35">
      <c r="B56" s="7">
        <v>23</v>
      </c>
      <c r="C56" s="8"/>
      <c r="D56" s="8"/>
      <c r="E56" s="8"/>
      <c r="F56" s="8"/>
      <c r="G56" s="8"/>
      <c r="H56" s="114"/>
      <c r="I56" s="115"/>
      <c r="J56" s="18"/>
      <c r="K56" s="19"/>
    </row>
    <row r="57" spans="2:11" ht="18" customHeight="1" thickBot="1" x14ac:dyDescent="0.35">
      <c r="B57" s="3">
        <v>24</v>
      </c>
      <c r="C57" s="11"/>
      <c r="D57" s="11"/>
      <c r="E57" s="11"/>
      <c r="F57" s="11"/>
      <c r="G57" s="11"/>
      <c r="H57" s="116"/>
      <c r="I57" s="117"/>
      <c r="J57" s="20"/>
      <c r="K57" s="21"/>
    </row>
    <row r="58" spans="2:11" ht="7.5" customHeight="1" thickBot="1" x14ac:dyDescent="0.25"/>
    <row r="59" spans="2:11" ht="22.5" customHeight="1" thickBot="1" x14ac:dyDescent="0.25">
      <c r="B59" s="118" t="s">
        <v>28</v>
      </c>
      <c r="C59" s="119"/>
      <c r="D59" s="120"/>
      <c r="E59" s="118" t="s">
        <v>8</v>
      </c>
      <c r="F59" s="119"/>
      <c r="G59" s="120"/>
      <c r="H59" s="118" t="s">
        <v>29</v>
      </c>
      <c r="I59" s="119"/>
      <c r="J59" s="119"/>
      <c r="K59" s="120"/>
    </row>
    <row r="60" spans="2:11" ht="7.5" customHeight="1" thickBot="1" x14ac:dyDescent="0.25">
      <c r="B60" s="108"/>
      <c r="C60" s="108"/>
    </row>
    <row r="61" spans="2:11" ht="7.5" customHeight="1" thickTop="1" x14ac:dyDescent="0.2">
      <c r="B61" s="109"/>
      <c r="C61" s="110"/>
      <c r="D61" s="26"/>
      <c r="E61" s="27"/>
      <c r="F61" s="111"/>
      <c r="G61" s="112"/>
      <c r="H61" s="109"/>
      <c r="I61" s="110"/>
      <c r="J61" s="110"/>
      <c r="K61" s="113"/>
    </row>
    <row r="62" spans="2:11" ht="17.25" x14ac:dyDescent="0.35">
      <c r="B62" s="100">
        <f>SUM(B63:C65)</f>
        <v>0</v>
      </c>
      <c r="C62" s="101"/>
      <c r="D62" s="28" t="s">
        <v>30</v>
      </c>
      <c r="E62" s="100" t="s">
        <v>31</v>
      </c>
      <c r="F62" s="101"/>
      <c r="G62" s="102"/>
      <c r="H62" s="89"/>
      <c r="I62" s="90"/>
      <c r="J62" s="90"/>
      <c r="K62" s="91"/>
    </row>
    <row r="63" spans="2:11" ht="17.25" x14ac:dyDescent="0.35">
      <c r="B63" s="85">
        <f>SUMPRODUCT((C6:C30="Buch")*(F6:F30="gelesen"))</f>
        <v>0</v>
      </c>
      <c r="C63" s="86"/>
      <c r="D63" s="34" t="s">
        <v>32</v>
      </c>
      <c r="E63" s="32">
        <f>COUNTIF(I6:I30,1)</f>
        <v>0</v>
      </c>
      <c r="F63" s="87" t="s">
        <v>33</v>
      </c>
      <c r="G63" s="88"/>
      <c r="H63" s="89"/>
      <c r="I63" s="90"/>
      <c r="J63" s="90"/>
      <c r="K63" s="91"/>
    </row>
    <row r="64" spans="2:11" ht="17.25" x14ac:dyDescent="0.35">
      <c r="B64" s="85">
        <f>SUMPRODUCT((C6:C30="eBook")*(F6:F30="gelesen"))</f>
        <v>0</v>
      </c>
      <c r="C64" s="86"/>
      <c r="D64" s="34" t="s">
        <v>34</v>
      </c>
      <c r="E64" s="32">
        <f>COUNTIF(I6:I30,"1,5")</f>
        <v>0</v>
      </c>
      <c r="F64" s="87" t="s">
        <v>35</v>
      </c>
      <c r="G64" s="88"/>
      <c r="H64" s="89"/>
      <c r="I64" s="90"/>
      <c r="J64" s="90"/>
      <c r="K64" s="91"/>
    </row>
    <row r="65" spans="2:11" ht="17.25" x14ac:dyDescent="0.35">
      <c r="B65" s="85">
        <f>SUMPRODUCT((C6:C30="Hörbuch")*(F6:F30="gehört"))</f>
        <v>0</v>
      </c>
      <c r="C65" s="86"/>
      <c r="D65" s="34" t="s">
        <v>36</v>
      </c>
      <c r="E65" s="32">
        <f>COUNTIF(I6:I30,2)</f>
        <v>0</v>
      </c>
      <c r="F65" s="87" t="s">
        <v>37</v>
      </c>
      <c r="G65" s="88"/>
      <c r="H65" s="89"/>
      <c r="I65" s="90"/>
      <c r="J65" s="90"/>
      <c r="K65" s="91"/>
    </row>
    <row r="66" spans="2:11" ht="17.25" x14ac:dyDescent="0.35">
      <c r="B66" s="85"/>
      <c r="C66" s="86"/>
      <c r="D66" s="34"/>
      <c r="E66" s="32">
        <f>COUNTIF(I6:I30,"2,5")</f>
        <v>0</v>
      </c>
      <c r="F66" s="87" t="s">
        <v>38</v>
      </c>
      <c r="G66" s="88"/>
      <c r="H66" s="89"/>
      <c r="I66" s="90"/>
      <c r="J66" s="90"/>
      <c r="K66" s="91"/>
    </row>
    <row r="67" spans="2:11" ht="17.25" x14ac:dyDescent="0.35">
      <c r="B67" s="85">
        <f>COUNTIF(F6:F30,"abgebrochen")</f>
        <v>0</v>
      </c>
      <c r="C67" s="86"/>
      <c r="D67" s="34" t="s">
        <v>39</v>
      </c>
      <c r="E67" s="32">
        <f>COUNTIF(I6:I30,3)</f>
        <v>0</v>
      </c>
      <c r="F67" s="87" t="s">
        <v>40</v>
      </c>
      <c r="G67" s="88"/>
      <c r="H67" s="89"/>
      <c r="I67" s="90"/>
      <c r="J67" s="90"/>
      <c r="K67" s="91"/>
    </row>
    <row r="68" spans="2:11" ht="17.25" x14ac:dyDescent="0.35">
      <c r="B68" s="85">
        <f>COUNTIF(F6:F30,"am lesen")</f>
        <v>0</v>
      </c>
      <c r="C68" s="86"/>
      <c r="D68" s="34" t="s">
        <v>41</v>
      </c>
      <c r="E68" s="32">
        <f>COUNTIF(I6:I30,"3,5")</f>
        <v>0</v>
      </c>
      <c r="F68" s="87" t="s">
        <v>42</v>
      </c>
      <c r="G68" s="88"/>
      <c r="H68" s="89"/>
      <c r="I68" s="90"/>
      <c r="J68" s="90"/>
      <c r="K68" s="91"/>
    </row>
    <row r="69" spans="2:11" ht="17.25" x14ac:dyDescent="0.35">
      <c r="B69" s="85">
        <f>COUNTIF(F6:F30,"am hören")</f>
        <v>0</v>
      </c>
      <c r="C69" s="86"/>
      <c r="D69" s="34" t="s">
        <v>43</v>
      </c>
      <c r="E69" s="32">
        <f>COUNTIF(I6:I30,4)</f>
        <v>0</v>
      </c>
      <c r="F69" s="87" t="s">
        <v>44</v>
      </c>
      <c r="G69" s="88"/>
      <c r="H69" s="89"/>
      <c r="I69" s="90"/>
      <c r="J69" s="90"/>
      <c r="K69" s="91"/>
    </row>
    <row r="70" spans="2:11" ht="17.25" x14ac:dyDescent="0.35">
      <c r="B70" s="32"/>
      <c r="C70" s="33"/>
      <c r="D70" s="34"/>
      <c r="E70" s="32">
        <f>COUNTIF(I6:I30,4.5)</f>
        <v>0</v>
      </c>
      <c r="F70" s="87" t="s">
        <v>45</v>
      </c>
      <c r="G70" s="88"/>
      <c r="H70" s="89"/>
      <c r="I70" s="90"/>
      <c r="J70" s="90"/>
      <c r="K70" s="91"/>
    </row>
    <row r="71" spans="2:11" ht="17.25" x14ac:dyDescent="0.35">
      <c r="B71" s="103">
        <f>SUMIF(F6:F30,"gelesen",J6:J30)</f>
        <v>0</v>
      </c>
      <c r="C71" s="104"/>
      <c r="D71" s="34" t="s">
        <v>46</v>
      </c>
      <c r="E71" s="32">
        <f>COUNTIF(I8:I30,5)</f>
        <v>0</v>
      </c>
      <c r="F71" s="87" t="s">
        <v>47</v>
      </c>
      <c r="G71" s="88"/>
      <c r="H71" s="89"/>
      <c r="I71" s="90"/>
      <c r="J71" s="90"/>
      <c r="K71" s="91"/>
    </row>
    <row r="72" spans="2:11" ht="17.25" x14ac:dyDescent="0.35">
      <c r="B72" s="105">
        <f>B71/31</f>
        <v>0</v>
      </c>
      <c r="C72" s="106"/>
      <c r="D72" s="39" t="s">
        <v>48</v>
      </c>
      <c r="E72" s="32">
        <f>COUNTIF(I6:I30,5.5)</f>
        <v>0</v>
      </c>
      <c r="F72" s="87" t="s">
        <v>49</v>
      </c>
      <c r="G72" s="88"/>
      <c r="H72" s="89"/>
      <c r="I72" s="90"/>
      <c r="J72" s="90"/>
      <c r="K72" s="91"/>
    </row>
    <row r="73" spans="2:11" ht="17.25" x14ac:dyDescent="0.35">
      <c r="B73" s="85"/>
      <c r="C73" s="86"/>
      <c r="D73" s="39"/>
      <c r="E73" s="40"/>
      <c r="F73" s="86"/>
      <c r="G73" s="107"/>
      <c r="H73" s="89"/>
      <c r="I73" s="90"/>
      <c r="J73" s="90"/>
      <c r="K73" s="91"/>
    </row>
    <row r="74" spans="2:11" ht="17.25" x14ac:dyDescent="0.35">
      <c r="B74" s="103">
        <f ca="1">SUMIF(F6:F30,"gehört",K6:K29)</f>
        <v>0</v>
      </c>
      <c r="C74" s="104"/>
      <c r="D74" s="34" t="s">
        <v>50</v>
      </c>
      <c r="E74" s="100" t="s">
        <v>8</v>
      </c>
      <c r="F74" s="101"/>
      <c r="G74" s="102"/>
      <c r="H74" s="89"/>
      <c r="I74" s="90"/>
      <c r="J74" s="90"/>
      <c r="K74" s="91"/>
    </row>
    <row r="75" spans="2:11" ht="17.25" x14ac:dyDescent="0.35">
      <c r="B75" s="105">
        <f ca="1">B74/31</f>
        <v>0</v>
      </c>
      <c r="C75" s="106"/>
      <c r="D75" s="39" t="s">
        <v>51</v>
      </c>
      <c r="E75" s="37">
        <f>SUMIF(C6:C30,"Buch",I6:I30)</f>
        <v>0</v>
      </c>
      <c r="F75" s="87" t="s">
        <v>52</v>
      </c>
      <c r="G75" s="88"/>
      <c r="H75" s="89"/>
      <c r="I75" s="90"/>
      <c r="J75" s="90"/>
      <c r="K75" s="91"/>
    </row>
    <row r="76" spans="2:11" ht="17.25" x14ac:dyDescent="0.35">
      <c r="B76" s="85"/>
      <c r="C76" s="86"/>
      <c r="D76" s="34"/>
      <c r="E76" s="37">
        <f>SUMIF(C6:C30,"eBook",I6:I30)</f>
        <v>0</v>
      </c>
      <c r="F76" s="87" t="s">
        <v>53</v>
      </c>
      <c r="G76" s="88"/>
      <c r="H76" s="89"/>
      <c r="I76" s="90"/>
      <c r="J76" s="90"/>
      <c r="K76" s="91"/>
    </row>
    <row r="77" spans="2:11" ht="17.25" x14ac:dyDescent="0.35">
      <c r="B77" s="100">
        <f>COUNTA(D34:D57)</f>
        <v>0</v>
      </c>
      <c r="C77" s="101"/>
      <c r="D77" s="28" t="s">
        <v>54</v>
      </c>
      <c r="E77" s="37">
        <f>SUMIF(C6:C30,"Hörbuch",I6:I30)</f>
        <v>0</v>
      </c>
      <c r="F77" s="87" t="s">
        <v>55</v>
      </c>
      <c r="G77" s="88"/>
      <c r="H77" s="89"/>
      <c r="I77" s="90"/>
      <c r="J77" s="90"/>
      <c r="K77" s="91"/>
    </row>
    <row r="78" spans="2:11" ht="17.25" x14ac:dyDescent="0.35">
      <c r="B78" s="85">
        <f>COUNTIF(G34:G57,"Gekauft")</f>
        <v>0</v>
      </c>
      <c r="C78" s="86"/>
      <c r="D78" s="34" t="s">
        <v>56</v>
      </c>
      <c r="E78" s="32"/>
      <c r="F78" s="87"/>
      <c r="G78" s="88"/>
      <c r="H78" s="89"/>
      <c r="I78" s="90"/>
      <c r="J78" s="90"/>
      <c r="K78" s="91"/>
    </row>
    <row r="79" spans="2:11" ht="17.25" x14ac:dyDescent="0.35">
      <c r="B79" s="85">
        <f>COUNTIF(G34:G57,"Gekauft bei Amazon")</f>
        <v>0</v>
      </c>
      <c r="C79" s="86"/>
      <c r="D79" s="34" t="s">
        <v>87</v>
      </c>
      <c r="E79" s="32"/>
      <c r="F79" s="35"/>
      <c r="G79" s="36"/>
      <c r="H79" s="29"/>
      <c r="I79" s="30"/>
      <c r="J79" s="30"/>
      <c r="K79" s="31"/>
    </row>
    <row r="80" spans="2:11" ht="17.25" x14ac:dyDescent="0.35">
      <c r="B80" s="85">
        <f>COUNTIF(G34:G57,"Gekauft bei Thalia")</f>
        <v>0</v>
      </c>
      <c r="C80" s="86"/>
      <c r="D80" s="34" t="s">
        <v>88</v>
      </c>
      <c r="E80" s="100" t="s">
        <v>58</v>
      </c>
      <c r="F80" s="101"/>
      <c r="G80" s="102"/>
      <c r="H80" s="29"/>
      <c r="I80" s="30"/>
      <c r="J80" s="30"/>
      <c r="K80" s="31"/>
    </row>
    <row r="81" spans="2:11" ht="17.25" x14ac:dyDescent="0.35">
      <c r="B81" s="85">
        <f>COUNTIF(G34:G57,"Gekauft bei buecher.de")</f>
        <v>0</v>
      </c>
      <c r="C81" s="86"/>
      <c r="D81" s="34" t="s">
        <v>89</v>
      </c>
      <c r="E81" s="37" t="e">
        <f>E75/B63</f>
        <v>#DIV/0!</v>
      </c>
      <c r="F81" s="87" t="s">
        <v>52</v>
      </c>
      <c r="G81" s="88"/>
      <c r="H81" s="29"/>
      <c r="I81" s="30"/>
      <c r="J81" s="30"/>
      <c r="K81" s="31"/>
    </row>
    <row r="82" spans="2:11" ht="17.25" x14ac:dyDescent="0.35">
      <c r="B82" s="85">
        <f>COUNTIF(G34:G57,"Gekauft im lokalen Buchhandel")</f>
        <v>0</v>
      </c>
      <c r="C82" s="86"/>
      <c r="D82" s="34" t="s">
        <v>90</v>
      </c>
      <c r="E82" s="32" t="e">
        <f>E76/B64</f>
        <v>#DIV/0!</v>
      </c>
      <c r="F82" s="87" t="s">
        <v>53</v>
      </c>
      <c r="G82" s="88"/>
      <c r="H82" s="29"/>
      <c r="I82" s="30"/>
      <c r="J82" s="30"/>
      <c r="K82" s="31"/>
    </row>
    <row r="83" spans="2:11" ht="17.25" x14ac:dyDescent="0.35">
      <c r="B83" s="85">
        <f>COUNTIF(G34:G57,"Gekauft bei Arvelle")</f>
        <v>0</v>
      </c>
      <c r="C83" s="86"/>
      <c r="D83" s="34" t="s">
        <v>91</v>
      </c>
      <c r="E83" s="37" t="e">
        <f>E77/B65</f>
        <v>#DIV/0!</v>
      </c>
      <c r="F83" s="87" t="s">
        <v>55</v>
      </c>
      <c r="G83" s="88"/>
      <c r="H83" s="29"/>
      <c r="I83" s="30"/>
      <c r="J83" s="30"/>
      <c r="K83" s="31"/>
    </row>
    <row r="84" spans="2:11" ht="17.25" x14ac:dyDescent="0.35">
      <c r="B84" s="85">
        <f>COUNTIF(G34:G57,"Gekauft bei Rebuy")</f>
        <v>0</v>
      </c>
      <c r="C84" s="86"/>
      <c r="D84" s="34" t="s">
        <v>92</v>
      </c>
      <c r="E84" s="32"/>
      <c r="F84" s="35"/>
      <c r="G84" s="36"/>
      <c r="H84" s="29"/>
      <c r="I84" s="30"/>
      <c r="J84" s="30"/>
      <c r="K84" s="31"/>
    </row>
    <row r="85" spans="2:11" ht="17.25" x14ac:dyDescent="0.35">
      <c r="B85" s="85">
        <f>COUNTIF(G34:G57,"Gekauft bei Medimops")</f>
        <v>0</v>
      </c>
      <c r="C85" s="86"/>
      <c r="D85" s="34" t="s">
        <v>93</v>
      </c>
      <c r="E85" s="32"/>
      <c r="F85" s="35"/>
      <c r="G85" s="36"/>
      <c r="H85" s="29"/>
      <c r="I85" s="30"/>
      <c r="J85" s="30"/>
      <c r="K85" s="31"/>
    </row>
    <row r="86" spans="2:11" ht="17.25" x14ac:dyDescent="0.35">
      <c r="B86" s="85">
        <f>COUNTIF(G34:G57,"Gekauft in einem anderen Geschäft")</f>
        <v>0</v>
      </c>
      <c r="C86" s="86"/>
      <c r="D86" s="34" t="s">
        <v>94</v>
      </c>
      <c r="E86" s="32"/>
      <c r="F86" s="35"/>
      <c r="G86" s="36"/>
      <c r="H86" s="29"/>
      <c r="I86" s="30"/>
      <c r="J86" s="30"/>
      <c r="K86" s="31"/>
    </row>
    <row r="87" spans="2:11" ht="17.25" x14ac:dyDescent="0.35">
      <c r="B87" s="85">
        <f>COUNTIF(G34:G57,"Geliehen")</f>
        <v>0</v>
      </c>
      <c r="C87" s="86"/>
      <c r="D87" s="34" t="s">
        <v>57</v>
      </c>
      <c r="E87" s="100"/>
      <c r="F87" s="101"/>
      <c r="G87" s="102"/>
      <c r="H87" s="89"/>
      <c r="I87" s="90"/>
      <c r="J87" s="90"/>
      <c r="K87" s="91"/>
    </row>
    <row r="88" spans="2:11" ht="17.25" x14ac:dyDescent="0.35">
      <c r="B88" s="85">
        <f>COUNTIF(G34:G57,"Geschenk")</f>
        <v>0</v>
      </c>
      <c r="C88" s="86"/>
      <c r="D88" s="34" t="s">
        <v>59</v>
      </c>
      <c r="E88" s="37"/>
      <c r="F88" s="87"/>
      <c r="G88" s="88"/>
      <c r="H88" s="89"/>
      <c r="I88" s="90"/>
      <c r="J88" s="90"/>
      <c r="K88" s="91"/>
    </row>
    <row r="89" spans="2:11" ht="17.25" x14ac:dyDescent="0.35">
      <c r="B89" s="85">
        <f>COUNTIF(G34:G57,"Reziexemplar")</f>
        <v>0</v>
      </c>
      <c r="C89" s="86"/>
      <c r="D89" s="34" t="s">
        <v>60</v>
      </c>
      <c r="E89" s="32"/>
      <c r="F89" s="87"/>
      <c r="G89" s="88"/>
      <c r="H89" s="89"/>
      <c r="I89" s="90"/>
      <c r="J89" s="90"/>
      <c r="K89" s="91"/>
    </row>
    <row r="90" spans="2:11" ht="17.25" x14ac:dyDescent="0.35">
      <c r="B90" s="85">
        <f>COUNTIF(G34:G57,"Getauscht")</f>
        <v>0</v>
      </c>
      <c r="C90" s="86"/>
      <c r="D90" s="34" t="s">
        <v>61</v>
      </c>
      <c r="E90" s="37"/>
      <c r="F90" s="87"/>
      <c r="G90" s="88"/>
      <c r="H90" s="89"/>
      <c r="I90" s="90"/>
      <c r="J90" s="90"/>
      <c r="K90" s="91"/>
    </row>
    <row r="91" spans="2:11" ht="17.25" x14ac:dyDescent="0.35">
      <c r="B91" s="32"/>
      <c r="C91" s="33"/>
      <c r="D91" s="34"/>
      <c r="E91" s="37"/>
      <c r="F91" s="35"/>
      <c r="G91" s="36"/>
      <c r="H91" s="29"/>
      <c r="I91" s="30"/>
      <c r="J91" s="30"/>
      <c r="K91" s="31"/>
    </row>
    <row r="92" spans="2:11" ht="17.25" x14ac:dyDescent="0.35">
      <c r="B92" s="92">
        <f>SUM(J34:J57)</f>
        <v>0</v>
      </c>
      <c r="C92" s="93"/>
      <c r="D92" s="28" t="s">
        <v>62</v>
      </c>
      <c r="E92" s="32"/>
      <c r="F92" s="87"/>
      <c r="G92" s="88"/>
      <c r="H92" s="41"/>
      <c r="I92" s="42"/>
      <c r="J92" s="94" t="s">
        <v>63</v>
      </c>
      <c r="K92" s="95"/>
    </row>
    <row r="93" spans="2:11" ht="7.5" customHeight="1" thickBot="1" x14ac:dyDescent="0.4">
      <c r="B93" s="96"/>
      <c r="C93" s="97"/>
      <c r="D93" s="43"/>
      <c r="E93" s="44"/>
      <c r="F93" s="97"/>
      <c r="G93" s="98"/>
      <c r="H93" s="78"/>
      <c r="I93" s="79"/>
      <c r="J93" s="79"/>
      <c r="K93" s="80"/>
    </row>
    <row r="94" spans="2:11" ht="18.75" thickTop="1" thickBot="1" x14ac:dyDescent="0.4">
      <c r="B94" s="81"/>
      <c r="C94" s="81"/>
      <c r="D94" s="22"/>
      <c r="E94" s="22"/>
      <c r="F94" s="22"/>
      <c r="G94" s="22"/>
      <c r="H94" s="22"/>
      <c r="I94" s="22"/>
      <c r="J94" s="22"/>
      <c r="K94" s="22"/>
    </row>
    <row r="95" spans="2:11" ht="18.75" thickTop="1" thickBot="1" x14ac:dyDescent="0.4">
      <c r="B95" s="128" t="s">
        <v>103</v>
      </c>
      <c r="C95" s="82"/>
      <c r="D95" s="83"/>
      <c r="E95" s="22"/>
      <c r="F95" s="22"/>
      <c r="G95" s="22"/>
      <c r="H95" s="22"/>
      <c r="I95" s="22"/>
      <c r="J95" s="22"/>
      <c r="K95" s="22"/>
    </row>
    <row r="96" spans="2:11" ht="18" thickTop="1" x14ac:dyDescent="0.35">
      <c r="B96" s="84"/>
      <c r="C96" s="84"/>
      <c r="D96" s="22"/>
      <c r="E96" s="22"/>
      <c r="F96" s="22"/>
      <c r="G96" s="22"/>
      <c r="H96" s="22"/>
      <c r="I96" s="22"/>
      <c r="J96" s="22"/>
      <c r="K96" s="22"/>
    </row>
    <row r="97" spans="2:11" ht="17.25" x14ac:dyDescent="0.35">
      <c r="B97" s="99"/>
      <c r="C97" s="99"/>
      <c r="D97" s="22"/>
      <c r="E97" s="22"/>
      <c r="F97" s="22"/>
      <c r="G97" s="22"/>
      <c r="H97" s="22"/>
      <c r="I97" s="22"/>
      <c r="J97" s="22"/>
      <c r="K97" s="22"/>
    </row>
    <row r="98" spans="2:11" ht="17.25" x14ac:dyDescent="0.35">
      <c r="B98" s="99"/>
      <c r="C98" s="99"/>
      <c r="D98" s="22"/>
      <c r="E98" s="22"/>
      <c r="F98" s="22"/>
      <c r="G98" s="22"/>
      <c r="H98" s="22"/>
      <c r="I98" s="22"/>
      <c r="J98" s="22"/>
      <c r="K98" s="22"/>
    </row>
    <row r="99" spans="2:11" ht="17.25" x14ac:dyDescent="0.35">
      <c r="B99" s="99"/>
      <c r="C99" s="99"/>
      <c r="D99" s="22"/>
      <c r="E99" s="22"/>
      <c r="F99" s="22"/>
      <c r="G99" s="22"/>
      <c r="H99" s="22"/>
      <c r="I99" s="22"/>
      <c r="J99" s="22"/>
      <c r="K99" s="22"/>
    </row>
    <row r="100" spans="2:11" ht="14.25" x14ac:dyDescent="0.3">
      <c r="B100" s="76"/>
      <c r="C100" s="76"/>
      <c r="D100" s="23"/>
      <c r="E100" s="23"/>
      <c r="F100" s="23"/>
      <c r="G100" s="23"/>
      <c r="H100" s="23"/>
      <c r="I100" s="23"/>
      <c r="J100" s="23"/>
      <c r="K100" s="23"/>
    </row>
    <row r="101" spans="2:11" ht="14.25" x14ac:dyDescent="0.3">
      <c r="B101" s="76"/>
      <c r="C101" s="76"/>
      <c r="D101" s="23"/>
      <c r="E101" s="23"/>
      <c r="F101" s="23"/>
      <c r="G101" s="23"/>
      <c r="H101" s="23"/>
      <c r="I101" s="23"/>
      <c r="J101" s="23"/>
      <c r="K101" s="23"/>
    </row>
    <row r="102" spans="2:11" ht="14.25" x14ac:dyDescent="0.3">
      <c r="B102" s="76"/>
      <c r="C102" s="76"/>
      <c r="D102" s="23"/>
      <c r="E102" s="23"/>
      <c r="F102" s="23"/>
      <c r="G102" s="23"/>
      <c r="H102" s="23"/>
      <c r="I102" s="23"/>
      <c r="J102" s="23"/>
      <c r="K102" s="23"/>
    </row>
    <row r="103" spans="2:11" ht="14.25" x14ac:dyDescent="0.3">
      <c r="B103" s="76"/>
      <c r="C103" s="76"/>
      <c r="D103" s="23"/>
      <c r="E103" s="23"/>
      <c r="F103" s="23"/>
      <c r="G103" s="23"/>
      <c r="H103" s="23"/>
      <c r="I103" s="23"/>
      <c r="J103" s="23"/>
      <c r="K103" s="23"/>
    </row>
    <row r="104" spans="2:11" ht="14.25" x14ac:dyDescent="0.3">
      <c r="B104" s="76"/>
      <c r="C104" s="76"/>
      <c r="D104" s="23"/>
      <c r="E104" s="23"/>
      <c r="F104" s="23"/>
      <c r="G104" s="23"/>
      <c r="H104" s="23"/>
      <c r="I104" s="23"/>
      <c r="J104" s="23"/>
      <c r="K104" s="23"/>
    </row>
    <row r="105" spans="2:11" ht="14.25" x14ac:dyDescent="0.3">
      <c r="B105" s="76"/>
      <c r="C105" s="76"/>
      <c r="D105" s="23"/>
      <c r="E105" s="23"/>
      <c r="F105" s="23"/>
      <c r="G105" s="23"/>
      <c r="H105" s="23"/>
      <c r="I105" s="23"/>
      <c r="J105" s="23"/>
      <c r="K105" s="23"/>
    </row>
    <row r="106" spans="2:11" ht="14.25" x14ac:dyDescent="0.3">
      <c r="B106" s="76"/>
      <c r="C106" s="76"/>
      <c r="D106" s="23"/>
      <c r="E106" s="23"/>
      <c r="F106" s="23"/>
      <c r="G106" s="23"/>
      <c r="H106" s="23"/>
      <c r="I106" s="23"/>
      <c r="J106" s="23"/>
      <c r="K106" s="23"/>
    </row>
    <row r="107" spans="2:11" ht="14.25" x14ac:dyDescent="0.3">
      <c r="B107" s="76"/>
      <c r="C107" s="76"/>
      <c r="D107" s="23"/>
      <c r="E107" s="23"/>
      <c r="F107" s="23"/>
      <c r="G107" s="23"/>
      <c r="H107" s="23"/>
      <c r="I107" s="23"/>
      <c r="J107" s="23"/>
      <c r="K107" s="23"/>
    </row>
    <row r="108" spans="2:11" ht="14.25" x14ac:dyDescent="0.3">
      <c r="B108" s="76"/>
      <c r="C108" s="76"/>
      <c r="D108" s="23"/>
      <c r="E108" s="23"/>
      <c r="F108" s="23"/>
      <c r="G108" s="23"/>
      <c r="H108" s="23"/>
      <c r="I108" s="23"/>
      <c r="J108" s="23"/>
      <c r="K108" s="23"/>
    </row>
    <row r="109" spans="2:11" x14ac:dyDescent="0.2">
      <c r="B109" s="77"/>
      <c r="C109" s="77"/>
    </row>
    <row r="110" spans="2:11" x14ac:dyDescent="0.2">
      <c r="B110" s="77"/>
      <c r="C110" s="77"/>
    </row>
    <row r="111" spans="2:11" x14ac:dyDescent="0.2">
      <c r="B111" s="77"/>
      <c r="C111" s="77"/>
    </row>
    <row r="112" spans="2:11" x14ac:dyDescent="0.2">
      <c r="B112" s="77"/>
      <c r="C112" s="77"/>
    </row>
    <row r="113" spans="2:3" x14ac:dyDescent="0.2">
      <c r="B113" s="77"/>
      <c r="C113" s="77"/>
    </row>
    <row r="114" spans="2:3" x14ac:dyDescent="0.2">
      <c r="B114" s="77"/>
      <c r="C114" s="77"/>
    </row>
    <row r="115" spans="2:3" x14ac:dyDescent="0.2">
      <c r="B115" s="77"/>
      <c r="C115" s="77"/>
    </row>
    <row r="116" spans="2:3" x14ac:dyDescent="0.2">
      <c r="B116" s="77"/>
      <c r="C116" s="77"/>
    </row>
    <row r="117" spans="2:3" x14ac:dyDescent="0.2">
      <c r="B117" s="77"/>
      <c r="C117" s="77"/>
    </row>
    <row r="118" spans="2:3" x14ac:dyDescent="0.2">
      <c r="B118" s="77"/>
      <c r="C118" s="77"/>
    </row>
    <row r="119" spans="2:3" x14ac:dyDescent="0.2">
      <c r="B119" s="77"/>
      <c r="C119" s="77"/>
    </row>
    <row r="120" spans="2:3" x14ac:dyDescent="0.2">
      <c r="B120" s="77"/>
      <c r="C120" s="77"/>
    </row>
    <row r="121" spans="2:3" x14ac:dyDescent="0.2">
      <c r="B121" s="77"/>
      <c r="C121" s="77"/>
    </row>
    <row r="122" spans="2:3" x14ac:dyDescent="0.2">
      <c r="B122" s="77"/>
      <c r="C122" s="77"/>
    </row>
    <row r="123" spans="2:3" x14ac:dyDescent="0.2">
      <c r="B123" s="77"/>
      <c r="C123" s="77"/>
    </row>
    <row r="124" spans="2:3" x14ac:dyDescent="0.2">
      <c r="B124" s="77"/>
      <c r="C124" s="77"/>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algorithmName="SHA-512" hashValue="aJmU8yXghMxUQqDuEZTnTcxVae9msROzlQUQ7ArcGIHg2eCzgH5jBKcJ4fIRj4r285J3SnEar/WfrRTePg39wg==" saltValue="ybVBdtY+FQ1118eFxUrKSA==" spinCount="100000" sheet="1" objects="1" scenarios="1" insertRows="0"/>
  <protectedRanges>
    <protectedRange sqref="H62:K91" name="Notizen"/>
    <protectedRange sqref="B34:K57" name="Neu im Bücherregal"/>
    <protectedRange sqref="B6:K30" name="Gelesene und gehörte Bücher"/>
  </protectedRanges>
  <mergeCells count="146">
    <mergeCell ref="H36:I36"/>
    <mergeCell ref="H37:I37"/>
    <mergeCell ref="B2:K2"/>
    <mergeCell ref="B4:K4"/>
    <mergeCell ref="B32:K32"/>
    <mergeCell ref="H33:I33"/>
    <mergeCell ref="H34:I34"/>
    <mergeCell ref="H35:I35"/>
    <mergeCell ref="H38:I38"/>
    <mergeCell ref="H39:I39"/>
    <mergeCell ref="H40:I40"/>
    <mergeCell ref="H41:I41"/>
    <mergeCell ref="H52:I52"/>
    <mergeCell ref="H53:I53"/>
    <mergeCell ref="H42:I42"/>
    <mergeCell ref="H43:I43"/>
    <mergeCell ref="H44:I44"/>
    <mergeCell ref="H45:I45"/>
    <mergeCell ref="H46:I46"/>
    <mergeCell ref="H47:I47"/>
    <mergeCell ref="H48:I48"/>
    <mergeCell ref="H49:I49"/>
    <mergeCell ref="H54:I54"/>
    <mergeCell ref="H55:I55"/>
    <mergeCell ref="H56:I56"/>
    <mergeCell ref="H57:I57"/>
    <mergeCell ref="B59:D59"/>
    <mergeCell ref="E59:G59"/>
    <mergeCell ref="H59:K59"/>
    <mergeCell ref="H50:I50"/>
    <mergeCell ref="H51:I51"/>
    <mergeCell ref="B63:C63"/>
    <mergeCell ref="F63:G63"/>
    <mergeCell ref="H63:K63"/>
    <mergeCell ref="B64:C64"/>
    <mergeCell ref="F64:G64"/>
    <mergeCell ref="H64:K64"/>
    <mergeCell ref="B60:C60"/>
    <mergeCell ref="B61:C61"/>
    <mergeCell ref="F61:G61"/>
    <mergeCell ref="H61:K61"/>
    <mergeCell ref="B62:C62"/>
    <mergeCell ref="E62:G62"/>
    <mergeCell ref="H62:K62"/>
    <mergeCell ref="B67:C67"/>
    <mergeCell ref="F67:G67"/>
    <mergeCell ref="H67:K67"/>
    <mergeCell ref="B68:C68"/>
    <mergeCell ref="F68:G68"/>
    <mergeCell ref="H68:K68"/>
    <mergeCell ref="B65:C65"/>
    <mergeCell ref="F65:G65"/>
    <mergeCell ref="H65:K65"/>
    <mergeCell ref="B66:C66"/>
    <mergeCell ref="F66:G66"/>
    <mergeCell ref="H66:K66"/>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76:C76"/>
    <mergeCell ref="F76:G76"/>
    <mergeCell ref="H76:K76"/>
    <mergeCell ref="B77:C77"/>
    <mergeCell ref="F77:G77"/>
    <mergeCell ref="H77:K77"/>
    <mergeCell ref="B74:C74"/>
    <mergeCell ref="E74:G74"/>
    <mergeCell ref="H74:K74"/>
    <mergeCell ref="B75:C75"/>
    <mergeCell ref="F75:G75"/>
    <mergeCell ref="H75:K75"/>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3:C103"/>
    <mergeCell ref="B104:C104"/>
    <mergeCell ref="B105:C105"/>
    <mergeCell ref="B106:C106"/>
    <mergeCell ref="B107:C107"/>
    <mergeCell ref="B108:C108"/>
    <mergeCell ref="B109:C109"/>
    <mergeCell ref="B110:C110"/>
    <mergeCell ref="B101:C101"/>
    <mergeCell ref="B102:C102"/>
  </mergeCells>
  <phoneticPr fontId="11" type="noConversion"/>
  <dataValidations count="7">
    <dataValidation type="list" allowBlank="1" showInputMessage="1" showErrorMessage="1" sqref="K34:K57" xr:uid="{00000000-0002-0000-0500-000000000000}">
      <formula1>$K$342:$K$348</formula1>
    </dataValidation>
    <dataValidation type="list" showInputMessage="1" showErrorMessage="1" sqref="G34:G57" xr:uid="{00000000-0002-0000-0500-000001000000}">
      <formula1>$G$342:$G$355</formula1>
    </dataValidation>
    <dataValidation type="list" showInputMessage="1" showErrorMessage="1" sqref="F34:F57" xr:uid="{00000000-0002-0000-0500-000002000000}">
      <formula1>$F$342:$F$347</formula1>
    </dataValidation>
    <dataValidation type="list" allowBlank="1" showInputMessage="1" showErrorMessage="1" sqref="C34:C57" xr:uid="{00000000-0002-0000-0500-000003000000}">
      <formula1>$C$342:$C$345</formula1>
    </dataValidation>
    <dataValidation type="list" showInputMessage="1" showErrorMessage="1" sqref="I6:I30" xr:uid="{00000000-0002-0000-0500-000004000000}">
      <formula1>$I$342:$I$352</formula1>
    </dataValidation>
    <dataValidation type="list" allowBlank="1" showInputMessage="1" showErrorMessage="1" sqref="F6:F30" xr:uid="{00000000-0002-0000-0500-000005000000}">
      <formula1>$F$342:$F$347</formula1>
    </dataValidation>
    <dataValidation type="list" showInputMessage="1" showErrorMessage="1" promptTitle="Buchart" sqref="C6:C30" xr:uid="{00000000-0002-0000-0500-00000600000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dimension ref="B1:K378"/>
  <sheetViews>
    <sheetView zoomScaleNormal="100" workbookViewId="0">
      <selection activeCell="E95" sqref="E95"/>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118" t="s">
        <v>105</v>
      </c>
      <c r="C2" s="119"/>
      <c r="D2" s="119"/>
      <c r="E2" s="119"/>
      <c r="F2" s="119"/>
      <c r="G2" s="119"/>
      <c r="H2" s="119"/>
      <c r="I2" s="119"/>
      <c r="J2" s="119"/>
      <c r="K2" s="120"/>
    </row>
    <row r="3" spans="2:11" ht="13.5" thickBot="1" x14ac:dyDescent="0.25"/>
    <row r="4" spans="2:11" ht="22.5" customHeight="1" thickBot="1" x14ac:dyDescent="0.6">
      <c r="B4" s="121" t="s">
        <v>0</v>
      </c>
      <c r="C4" s="122"/>
      <c r="D4" s="122"/>
      <c r="E4" s="122"/>
      <c r="F4" s="122"/>
      <c r="G4" s="122"/>
      <c r="H4" s="122"/>
      <c r="I4" s="122"/>
      <c r="J4" s="122"/>
      <c r="K4" s="123"/>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121" t="s">
        <v>72</v>
      </c>
      <c r="C32" s="122"/>
      <c r="D32" s="122"/>
      <c r="E32" s="122"/>
      <c r="F32" s="122"/>
      <c r="G32" s="122"/>
      <c r="H32" s="122"/>
      <c r="I32" s="122"/>
      <c r="J32" s="122"/>
      <c r="K32" s="123"/>
    </row>
    <row r="33" spans="2:11" ht="18" customHeight="1" thickBot="1" x14ac:dyDescent="0.4">
      <c r="B33" s="13" t="s">
        <v>1</v>
      </c>
      <c r="C33" s="1" t="s">
        <v>2</v>
      </c>
      <c r="D33" s="1" t="s">
        <v>3</v>
      </c>
      <c r="E33" s="1" t="s">
        <v>4</v>
      </c>
      <c r="F33" s="1" t="s">
        <v>18</v>
      </c>
      <c r="G33" s="1" t="s">
        <v>19</v>
      </c>
      <c r="H33" s="124" t="s">
        <v>20</v>
      </c>
      <c r="I33" s="125"/>
      <c r="J33" s="14" t="s">
        <v>21</v>
      </c>
      <c r="K33" s="15" t="s">
        <v>22</v>
      </c>
    </row>
    <row r="34" spans="2:11" ht="18" customHeight="1" thickBot="1" x14ac:dyDescent="0.35">
      <c r="B34" s="7">
        <v>1</v>
      </c>
      <c r="C34" s="8"/>
      <c r="D34" s="8"/>
      <c r="E34" s="8"/>
      <c r="F34" s="8"/>
      <c r="G34" s="8"/>
      <c r="H34" s="126"/>
      <c r="I34" s="127"/>
      <c r="J34" s="16"/>
      <c r="K34" s="17"/>
    </row>
    <row r="35" spans="2:11" ht="18" customHeight="1" thickBot="1" x14ac:dyDescent="0.35">
      <c r="B35" s="7">
        <v>2</v>
      </c>
      <c r="C35" s="8"/>
      <c r="D35" s="8"/>
      <c r="E35" s="8"/>
      <c r="F35" s="8"/>
      <c r="G35" s="8"/>
      <c r="H35" s="114"/>
      <c r="I35" s="115"/>
      <c r="J35" s="18"/>
      <c r="K35" s="19"/>
    </row>
    <row r="36" spans="2:11" ht="18" customHeight="1" thickBot="1" x14ac:dyDescent="0.35">
      <c r="B36" s="7">
        <v>3</v>
      </c>
      <c r="C36" s="8"/>
      <c r="D36" s="8"/>
      <c r="E36" s="8"/>
      <c r="F36" s="8"/>
      <c r="G36" s="8"/>
      <c r="H36" s="114"/>
      <c r="I36" s="115"/>
      <c r="J36" s="18"/>
      <c r="K36" s="19"/>
    </row>
    <row r="37" spans="2:11" ht="18" customHeight="1" thickBot="1" x14ac:dyDescent="0.35">
      <c r="B37" s="7">
        <v>4</v>
      </c>
      <c r="C37" s="8"/>
      <c r="D37" s="8"/>
      <c r="E37" s="8"/>
      <c r="F37" s="8"/>
      <c r="G37" s="8"/>
      <c r="H37" s="114"/>
      <c r="I37" s="115"/>
      <c r="J37" s="18"/>
      <c r="K37" s="19"/>
    </row>
    <row r="38" spans="2:11" ht="18" customHeight="1" thickBot="1" x14ac:dyDescent="0.35">
      <c r="B38" s="7">
        <v>5</v>
      </c>
      <c r="C38" s="8"/>
      <c r="D38" s="8"/>
      <c r="E38" s="8"/>
      <c r="F38" s="8"/>
      <c r="G38" s="8"/>
      <c r="H38" s="114"/>
      <c r="I38" s="115"/>
      <c r="J38" s="18"/>
      <c r="K38" s="19"/>
    </row>
    <row r="39" spans="2:11" ht="18" customHeight="1" thickBot="1" x14ac:dyDescent="0.35">
      <c r="B39" s="7">
        <v>6</v>
      </c>
      <c r="C39" s="8"/>
      <c r="D39" s="8"/>
      <c r="E39" s="8"/>
      <c r="F39" s="8"/>
      <c r="G39" s="8"/>
      <c r="H39" s="114"/>
      <c r="I39" s="115"/>
      <c r="J39" s="18"/>
      <c r="K39" s="19"/>
    </row>
    <row r="40" spans="2:11" ht="18" customHeight="1" thickBot="1" x14ac:dyDescent="0.35">
      <c r="B40" s="7">
        <v>7</v>
      </c>
      <c r="C40" s="8"/>
      <c r="D40" s="8"/>
      <c r="E40" s="8"/>
      <c r="F40" s="8"/>
      <c r="G40" s="8"/>
      <c r="H40" s="114"/>
      <c r="I40" s="115"/>
      <c r="J40" s="18"/>
      <c r="K40" s="19"/>
    </row>
    <row r="41" spans="2:11" ht="18" customHeight="1" thickBot="1" x14ac:dyDescent="0.35">
      <c r="B41" s="7">
        <v>8</v>
      </c>
      <c r="C41" s="8"/>
      <c r="D41" s="8"/>
      <c r="E41" s="8"/>
      <c r="F41" s="8"/>
      <c r="G41" s="8"/>
      <c r="H41" s="114"/>
      <c r="I41" s="115"/>
      <c r="J41" s="18"/>
      <c r="K41" s="19"/>
    </row>
    <row r="42" spans="2:11" ht="18" customHeight="1" thickBot="1" x14ac:dyDescent="0.35">
      <c r="B42" s="7">
        <v>9</v>
      </c>
      <c r="C42" s="8"/>
      <c r="D42" s="8"/>
      <c r="E42" s="8"/>
      <c r="F42" s="8"/>
      <c r="G42" s="8"/>
      <c r="H42" s="114"/>
      <c r="I42" s="115"/>
      <c r="J42" s="18"/>
      <c r="K42" s="19"/>
    </row>
    <row r="43" spans="2:11" ht="18" customHeight="1" thickBot="1" x14ac:dyDescent="0.35">
      <c r="B43" s="7">
        <v>10</v>
      </c>
      <c r="C43" s="8"/>
      <c r="D43" s="8"/>
      <c r="E43" s="8"/>
      <c r="F43" s="8"/>
      <c r="G43" s="8"/>
      <c r="H43" s="114"/>
      <c r="I43" s="115"/>
      <c r="J43" s="18"/>
      <c r="K43" s="19"/>
    </row>
    <row r="44" spans="2:11" ht="18" customHeight="1" thickBot="1" x14ac:dyDescent="0.35">
      <c r="B44" s="7">
        <v>11</v>
      </c>
      <c r="C44" s="8"/>
      <c r="D44" s="8"/>
      <c r="E44" s="8"/>
      <c r="F44" s="8"/>
      <c r="G44" s="8"/>
      <c r="H44" s="114"/>
      <c r="I44" s="115"/>
      <c r="J44" s="18"/>
      <c r="K44" s="19"/>
    </row>
    <row r="45" spans="2:11" ht="18" customHeight="1" thickBot="1" x14ac:dyDescent="0.35">
      <c r="B45" s="7">
        <v>12</v>
      </c>
      <c r="C45" s="8"/>
      <c r="D45" s="8"/>
      <c r="E45" s="8"/>
      <c r="F45" s="8"/>
      <c r="G45" s="8"/>
      <c r="H45" s="114"/>
      <c r="I45" s="115"/>
      <c r="J45" s="18"/>
      <c r="K45" s="19"/>
    </row>
    <row r="46" spans="2:11" ht="18" customHeight="1" thickBot="1" x14ac:dyDescent="0.35">
      <c r="B46" s="7">
        <v>13</v>
      </c>
      <c r="C46" s="8"/>
      <c r="D46" s="8"/>
      <c r="E46" s="8"/>
      <c r="F46" s="8"/>
      <c r="G46" s="8"/>
      <c r="H46" s="114"/>
      <c r="I46" s="115"/>
      <c r="J46" s="18"/>
      <c r="K46" s="19"/>
    </row>
    <row r="47" spans="2:11" ht="18" customHeight="1" thickBot="1" x14ac:dyDescent="0.35">
      <c r="B47" s="7">
        <v>14</v>
      </c>
      <c r="C47" s="8"/>
      <c r="D47" s="8"/>
      <c r="E47" s="8"/>
      <c r="F47" s="8"/>
      <c r="G47" s="8"/>
      <c r="H47" s="114"/>
      <c r="I47" s="115"/>
      <c r="J47" s="18"/>
      <c r="K47" s="19"/>
    </row>
    <row r="48" spans="2:11" ht="18" customHeight="1" thickBot="1" x14ac:dyDescent="0.35">
      <c r="B48" s="7">
        <v>15</v>
      </c>
      <c r="C48" s="8"/>
      <c r="D48" s="8"/>
      <c r="E48" s="8"/>
      <c r="F48" s="8"/>
      <c r="G48" s="8"/>
      <c r="H48" s="114"/>
      <c r="I48" s="115"/>
      <c r="J48" s="18"/>
      <c r="K48" s="19"/>
    </row>
    <row r="49" spans="2:11" ht="18" customHeight="1" thickBot="1" x14ac:dyDescent="0.35">
      <c r="B49" s="7">
        <v>16</v>
      </c>
      <c r="C49" s="8"/>
      <c r="D49" s="8"/>
      <c r="E49" s="8"/>
      <c r="F49" s="8"/>
      <c r="G49" s="8"/>
      <c r="H49" s="114"/>
      <c r="I49" s="115"/>
      <c r="J49" s="18"/>
      <c r="K49" s="19"/>
    </row>
    <row r="50" spans="2:11" ht="18" customHeight="1" thickBot="1" x14ac:dyDescent="0.35">
      <c r="B50" s="7">
        <v>17</v>
      </c>
      <c r="C50" s="8"/>
      <c r="D50" s="8"/>
      <c r="E50" s="8"/>
      <c r="F50" s="8"/>
      <c r="G50" s="8"/>
      <c r="H50" s="114"/>
      <c r="I50" s="115"/>
      <c r="J50" s="18"/>
      <c r="K50" s="19"/>
    </row>
    <row r="51" spans="2:11" ht="18" customHeight="1" thickBot="1" x14ac:dyDescent="0.35">
      <c r="B51" s="7">
        <v>18</v>
      </c>
      <c r="C51" s="8"/>
      <c r="D51" s="8"/>
      <c r="E51" s="8"/>
      <c r="F51" s="8"/>
      <c r="G51" s="8"/>
      <c r="H51" s="114"/>
      <c r="I51" s="115"/>
      <c r="J51" s="18"/>
      <c r="K51" s="19"/>
    </row>
    <row r="52" spans="2:11" ht="18" customHeight="1" thickBot="1" x14ac:dyDescent="0.35">
      <c r="B52" s="7">
        <v>19</v>
      </c>
      <c r="C52" s="8"/>
      <c r="D52" s="8"/>
      <c r="E52" s="8"/>
      <c r="F52" s="8"/>
      <c r="G52" s="8"/>
      <c r="H52" s="114"/>
      <c r="I52" s="115"/>
      <c r="J52" s="18"/>
      <c r="K52" s="19"/>
    </row>
    <row r="53" spans="2:11" ht="18" customHeight="1" thickBot="1" x14ac:dyDescent="0.35">
      <c r="B53" s="7">
        <v>20</v>
      </c>
      <c r="C53" s="8"/>
      <c r="D53" s="8"/>
      <c r="E53" s="8"/>
      <c r="F53" s="8"/>
      <c r="G53" s="8"/>
      <c r="H53" s="114"/>
      <c r="I53" s="115"/>
      <c r="J53" s="18"/>
      <c r="K53" s="19"/>
    </row>
    <row r="54" spans="2:11" ht="18" customHeight="1" thickBot="1" x14ac:dyDescent="0.35">
      <c r="B54" s="7">
        <v>21</v>
      </c>
      <c r="C54" s="8"/>
      <c r="D54" s="8"/>
      <c r="E54" s="8"/>
      <c r="F54" s="8"/>
      <c r="G54" s="8"/>
      <c r="H54" s="114"/>
      <c r="I54" s="115"/>
      <c r="J54" s="18"/>
      <c r="K54" s="19"/>
    </row>
    <row r="55" spans="2:11" ht="18" customHeight="1" thickBot="1" x14ac:dyDescent="0.35">
      <c r="B55" s="7">
        <v>22</v>
      </c>
      <c r="C55" s="8"/>
      <c r="D55" s="8"/>
      <c r="E55" s="8"/>
      <c r="F55" s="8"/>
      <c r="G55" s="8"/>
      <c r="H55" s="114"/>
      <c r="I55" s="115"/>
      <c r="J55" s="18"/>
      <c r="K55" s="19"/>
    </row>
    <row r="56" spans="2:11" ht="18" customHeight="1" thickBot="1" x14ac:dyDescent="0.35">
      <c r="B56" s="7">
        <v>23</v>
      </c>
      <c r="C56" s="8"/>
      <c r="D56" s="8"/>
      <c r="E56" s="8"/>
      <c r="F56" s="8"/>
      <c r="G56" s="8"/>
      <c r="H56" s="114"/>
      <c r="I56" s="115"/>
      <c r="J56" s="18"/>
      <c r="K56" s="19"/>
    </row>
    <row r="57" spans="2:11" ht="18" customHeight="1" thickBot="1" x14ac:dyDescent="0.35">
      <c r="B57" s="3">
        <v>24</v>
      </c>
      <c r="C57" s="11"/>
      <c r="D57" s="11"/>
      <c r="E57" s="11"/>
      <c r="F57" s="11"/>
      <c r="G57" s="11"/>
      <c r="H57" s="116"/>
      <c r="I57" s="117"/>
      <c r="J57" s="20"/>
      <c r="K57" s="21"/>
    </row>
    <row r="58" spans="2:11" ht="7.5" customHeight="1" thickBot="1" x14ac:dyDescent="0.25"/>
    <row r="59" spans="2:11" ht="22.5" customHeight="1" thickBot="1" x14ac:dyDescent="0.25">
      <c r="B59" s="118" t="s">
        <v>28</v>
      </c>
      <c r="C59" s="119"/>
      <c r="D59" s="120"/>
      <c r="E59" s="118" t="s">
        <v>8</v>
      </c>
      <c r="F59" s="119"/>
      <c r="G59" s="120"/>
      <c r="H59" s="118" t="s">
        <v>29</v>
      </c>
      <c r="I59" s="119"/>
      <c r="J59" s="119"/>
      <c r="K59" s="120"/>
    </row>
    <row r="60" spans="2:11" ht="7.5" customHeight="1" thickBot="1" x14ac:dyDescent="0.25">
      <c r="B60" s="108"/>
      <c r="C60" s="108"/>
    </row>
    <row r="61" spans="2:11" ht="7.5" customHeight="1" thickTop="1" x14ac:dyDescent="0.2">
      <c r="B61" s="109"/>
      <c r="C61" s="110"/>
      <c r="D61" s="26"/>
      <c r="E61" s="27"/>
      <c r="F61" s="111"/>
      <c r="G61" s="112"/>
      <c r="H61" s="109"/>
      <c r="I61" s="110"/>
      <c r="J61" s="110"/>
      <c r="K61" s="113"/>
    </row>
    <row r="62" spans="2:11" ht="17.25" x14ac:dyDescent="0.35">
      <c r="B62" s="100">
        <f>SUM(B63:C65)</f>
        <v>0</v>
      </c>
      <c r="C62" s="101"/>
      <c r="D62" s="28" t="s">
        <v>30</v>
      </c>
      <c r="E62" s="100" t="s">
        <v>31</v>
      </c>
      <c r="F62" s="101"/>
      <c r="G62" s="102"/>
      <c r="H62" s="89"/>
      <c r="I62" s="90"/>
      <c r="J62" s="90"/>
      <c r="K62" s="91"/>
    </row>
    <row r="63" spans="2:11" ht="17.25" x14ac:dyDescent="0.35">
      <c r="B63" s="85">
        <f>SUMPRODUCT((C6:C30="Buch")*(F6:F30="gelesen"))</f>
        <v>0</v>
      </c>
      <c r="C63" s="86"/>
      <c r="D63" s="34" t="s">
        <v>32</v>
      </c>
      <c r="E63" s="32">
        <f>COUNTIF(I6:I30,1)</f>
        <v>0</v>
      </c>
      <c r="F63" s="87" t="s">
        <v>33</v>
      </c>
      <c r="G63" s="88"/>
      <c r="H63" s="89"/>
      <c r="I63" s="90"/>
      <c r="J63" s="90"/>
      <c r="K63" s="91"/>
    </row>
    <row r="64" spans="2:11" ht="17.25" x14ac:dyDescent="0.35">
      <c r="B64" s="85">
        <f>SUMPRODUCT((C6:C30="eBook")*(F6:F30="gelesen"))</f>
        <v>0</v>
      </c>
      <c r="C64" s="86"/>
      <c r="D64" s="34" t="s">
        <v>34</v>
      </c>
      <c r="E64" s="32">
        <f>COUNTIF(I6:I30,"1,5")</f>
        <v>0</v>
      </c>
      <c r="F64" s="87" t="s">
        <v>35</v>
      </c>
      <c r="G64" s="88"/>
      <c r="H64" s="89"/>
      <c r="I64" s="90"/>
      <c r="J64" s="90"/>
      <c r="K64" s="91"/>
    </row>
    <row r="65" spans="2:11" ht="17.25" x14ac:dyDescent="0.35">
      <c r="B65" s="85">
        <f>SUMPRODUCT((C6:C30="Hörbuch")*(F6:F30="gehört"))</f>
        <v>0</v>
      </c>
      <c r="C65" s="86"/>
      <c r="D65" s="34" t="s">
        <v>36</v>
      </c>
      <c r="E65" s="32">
        <f>COUNTIF(I6:I30,2)</f>
        <v>0</v>
      </c>
      <c r="F65" s="87" t="s">
        <v>37</v>
      </c>
      <c r="G65" s="88"/>
      <c r="H65" s="89"/>
      <c r="I65" s="90"/>
      <c r="J65" s="90"/>
      <c r="K65" s="91"/>
    </row>
    <row r="66" spans="2:11" ht="17.25" x14ac:dyDescent="0.35">
      <c r="B66" s="85"/>
      <c r="C66" s="86"/>
      <c r="D66" s="34"/>
      <c r="E66" s="32">
        <f>COUNTIF(I6:I30,"2,5")</f>
        <v>0</v>
      </c>
      <c r="F66" s="87" t="s">
        <v>38</v>
      </c>
      <c r="G66" s="88"/>
      <c r="H66" s="89"/>
      <c r="I66" s="90"/>
      <c r="J66" s="90"/>
      <c r="K66" s="91"/>
    </row>
    <row r="67" spans="2:11" ht="17.25" x14ac:dyDescent="0.35">
      <c r="B67" s="85">
        <f>COUNTIF(F6:F30,"abgebrochen")</f>
        <v>0</v>
      </c>
      <c r="C67" s="86"/>
      <c r="D67" s="34" t="s">
        <v>39</v>
      </c>
      <c r="E67" s="32">
        <f>COUNTIF(I6:I30,3)</f>
        <v>0</v>
      </c>
      <c r="F67" s="87" t="s">
        <v>40</v>
      </c>
      <c r="G67" s="88"/>
      <c r="H67" s="89"/>
      <c r="I67" s="90"/>
      <c r="J67" s="90"/>
      <c r="K67" s="91"/>
    </row>
    <row r="68" spans="2:11" ht="17.25" x14ac:dyDescent="0.35">
      <c r="B68" s="85">
        <f>COUNTIF(F6:F30,"am lesen")</f>
        <v>0</v>
      </c>
      <c r="C68" s="86"/>
      <c r="D68" s="34" t="s">
        <v>41</v>
      </c>
      <c r="E68" s="32">
        <f>COUNTIF(I6:I30,"3,5")</f>
        <v>0</v>
      </c>
      <c r="F68" s="87" t="s">
        <v>42</v>
      </c>
      <c r="G68" s="88"/>
      <c r="H68" s="89"/>
      <c r="I68" s="90"/>
      <c r="J68" s="90"/>
      <c r="K68" s="91"/>
    </row>
    <row r="69" spans="2:11" ht="17.25" x14ac:dyDescent="0.35">
      <c r="B69" s="85">
        <f>COUNTIF(F6:F30,"am hören")</f>
        <v>0</v>
      </c>
      <c r="C69" s="86"/>
      <c r="D69" s="34" t="s">
        <v>43</v>
      </c>
      <c r="E69" s="32">
        <f>COUNTIF(I6:I30,4)</f>
        <v>0</v>
      </c>
      <c r="F69" s="87" t="s">
        <v>44</v>
      </c>
      <c r="G69" s="88"/>
      <c r="H69" s="89"/>
      <c r="I69" s="90"/>
      <c r="J69" s="90"/>
      <c r="K69" s="91"/>
    </row>
    <row r="70" spans="2:11" ht="17.25" x14ac:dyDescent="0.35">
      <c r="B70" s="32"/>
      <c r="C70" s="33"/>
      <c r="D70" s="34"/>
      <c r="E70" s="32">
        <f>COUNTIF(I6:I30,4.5)</f>
        <v>0</v>
      </c>
      <c r="F70" s="87" t="s">
        <v>45</v>
      </c>
      <c r="G70" s="88"/>
      <c r="H70" s="89"/>
      <c r="I70" s="90"/>
      <c r="J70" s="90"/>
      <c r="K70" s="91"/>
    </row>
    <row r="71" spans="2:11" ht="17.25" x14ac:dyDescent="0.35">
      <c r="B71" s="103">
        <f>SUMIF(F6:F30,"gelesen",J6:J30)</f>
        <v>0</v>
      </c>
      <c r="C71" s="104"/>
      <c r="D71" s="34" t="s">
        <v>46</v>
      </c>
      <c r="E71" s="32">
        <f>COUNTIF(I8:I30,5)</f>
        <v>0</v>
      </c>
      <c r="F71" s="87" t="s">
        <v>47</v>
      </c>
      <c r="G71" s="88"/>
      <c r="H71" s="89"/>
      <c r="I71" s="90"/>
      <c r="J71" s="90"/>
      <c r="K71" s="91"/>
    </row>
    <row r="72" spans="2:11" ht="17.25" x14ac:dyDescent="0.35">
      <c r="B72" s="105">
        <f>B71/30</f>
        <v>0</v>
      </c>
      <c r="C72" s="106"/>
      <c r="D72" s="39" t="s">
        <v>48</v>
      </c>
      <c r="E72" s="32">
        <f>COUNTIF(I6:I30,5.5)</f>
        <v>0</v>
      </c>
      <c r="F72" s="87" t="s">
        <v>49</v>
      </c>
      <c r="G72" s="88"/>
      <c r="H72" s="89"/>
      <c r="I72" s="90"/>
      <c r="J72" s="90"/>
      <c r="K72" s="91"/>
    </row>
    <row r="73" spans="2:11" ht="17.25" x14ac:dyDescent="0.35">
      <c r="B73" s="85"/>
      <c r="C73" s="86"/>
      <c r="D73" s="39"/>
      <c r="E73" s="40"/>
      <c r="F73" s="86"/>
      <c r="G73" s="107"/>
      <c r="H73" s="89"/>
      <c r="I73" s="90"/>
      <c r="J73" s="90"/>
      <c r="K73" s="91"/>
    </row>
    <row r="74" spans="2:11" ht="17.25" x14ac:dyDescent="0.35">
      <c r="B74" s="103">
        <f ca="1">SUMIF(F6:F30,"gehört",K6:K29)</f>
        <v>0</v>
      </c>
      <c r="C74" s="104"/>
      <c r="D74" s="34" t="s">
        <v>50</v>
      </c>
      <c r="E74" s="100" t="s">
        <v>8</v>
      </c>
      <c r="F74" s="101"/>
      <c r="G74" s="102"/>
      <c r="H74" s="89"/>
      <c r="I74" s="90"/>
      <c r="J74" s="90"/>
      <c r="K74" s="91"/>
    </row>
    <row r="75" spans="2:11" ht="17.25" x14ac:dyDescent="0.35">
      <c r="B75" s="105">
        <f ca="1">B74/30</f>
        <v>0</v>
      </c>
      <c r="C75" s="106"/>
      <c r="D75" s="39" t="s">
        <v>51</v>
      </c>
      <c r="E75" s="37">
        <f>SUMIF(C6:C30,"Buch",I6:I30)</f>
        <v>0</v>
      </c>
      <c r="F75" s="87" t="s">
        <v>52</v>
      </c>
      <c r="G75" s="88"/>
      <c r="H75" s="89"/>
      <c r="I75" s="90"/>
      <c r="J75" s="90"/>
      <c r="K75" s="91"/>
    </row>
    <row r="76" spans="2:11" ht="17.25" x14ac:dyDescent="0.35">
      <c r="B76" s="85"/>
      <c r="C76" s="86"/>
      <c r="D76" s="34"/>
      <c r="E76" s="37">
        <f>SUMIF(C6:C30,"eBook",I6:I30)</f>
        <v>0</v>
      </c>
      <c r="F76" s="87" t="s">
        <v>53</v>
      </c>
      <c r="G76" s="88"/>
      <c r="H76" s="89"/>
      <c r="I76" s="90"/>
      <c r="J76" s="90"/>
      <c r="K76" s="91"/>
    </row>
    <row r="77" spans="2:11" ht="17.25" x14ac:dyDescent="0.35">
      <c r="B77" s="100">
        <f>COUNTA(D34:D57)</f>
        <v>0</v>
      </c>
      <c r="C77" s="101"/>
      <c r="D77" s="28" t="s">
        <v>54</v>
      </c>
      <c r="E77" s="37">
        <f>SUMIF(C6:C30,"Hörbuch",I6:I30)</f>
        <v>0</v>
      </c>
      <c r="F77" s="87" t="s">
        <v>55</v>
      </c>
      <c r="G77" s="88"/>
      <c r="H77" s="89"/>
      <c r="I77" s="90"/>
      <c r="J77" s="90"/>
      <c r="K77" s="91"/>
    </row>
    <row r="78" spans="2:11" ht="17.25" x14ac:dyDescent="0.35">
      <c r="B78" s="85">
        <f>COUNTIF(G34:G57,"Gekauft")</f>
        <v>0</v>
      </c>
      <c r="C78" s="86"/>
      <c r="D78" s="34" t="s">
        <v>56</v>
      </c>
      <c r="E78" s="32"/>
      <c r="F78" s="87"/>
      <c r="G78" s="88"/>
      <c r="H78" s="89"/>
      <c r="I78" s="90"/>
      <c r="J78" s="90"/>
      <c r="K78" s="91"/>
    </row>
    <row r="79" spans="2:11" ht="17.25" x14ac:dyDescent="0.35">
      <c r="B79" s="85">
        <f>COUNTIF(G34:G57,"Gekauft bei Amazon")</f>
        <v>0</v>
      </c>
      <c r="C79" s="86"/>
      <c r="D79" s="34" t="s">
        <v>87</v>
      </c>
      <c r="E79" s="32"/>
      <c r="F79" s="35"/>
      <c r="G79" s="36"/>
      <c r="H79" s="29"/>
      <c r="I79" s="30"/>
      <c r="J79" s="30"/>
      <c r="K79" s="31"/>
    </row>
    <row r="80" spans="2:11" ht="17.25" x14ac:dyDescent="0.35">
      <c r="B80" s="85">
        <f>COUNTIF(G34:G57,"Gekauft bei Thalia")</f>
        <v>0</v>
      </c>
      <c r="C80" s="86"/>
      <c r="D80" s="34" t="s">
        <v>88</v>
      </c>
      <c r="E80" s="100" t="s">
        <v>58</v>
      </c>
      <c r="F80" s="101"/>
      <c r="G80" s="102"/>
      <c r="H80" s="29"/>
      <c r="I80" s="30"/>
      <c r="J80" s="30"/>
      <c r="K80" s="31"/>
    </row>
    <row r="81" spans="2:11" ht="17.25" x14ac:dyDescent="0.35">
      <c r="B81" s="85">
        <f>COUNTIF(G34:G57,"Gekauft bei buecher.de")</f>
        <v>0</v>
      </c>
      <c r="C81" s="86"/>
      <c r="D81" s="34" t="s">
        <v>89</v>
      </c>
      <c r="E81" s="37" t="e">
        <f>E75/B63</f>
        <v>#DIV/0!</v>
      </c>
      <c r="F81" s="87" t="s">
        <v>52</v>
      </c>
      <c r="G81" s="88"/>
      <c r="H81" s="29"/>
      <c r="I81" s="30"/>
      <c r="J81" s="30"/>
      <c r="K81" s="31"/>
    </row>
    <row r="82" spans="2:11" ht="17.25" x14ac:dyDescent="0.35">
      <c r="B82" s="85">
        <f>COUNTIF(G34:G57,"Gekauft im lokalen Buchhandel")</f>
        <v>0</v>
      </c>
      <c r="C82" s="86"/>
      <c r="D82" s="34" t="s">
        <v>90</v>
      </c>
      <c r="E82" s="32" t="e">
        <f>E76/B64</f>
        <v>#DIV/0!</v>
      </c>
      <c r="F82" s="87" t="s">
        <v>53</v>
      </c>
      <c r="G82" s="88"/>
      <c r="H82" s="29"/>
      <c r="I82" s="30"/>
      <c r="J82" s="30"/>
      <c r="K82" s="31"/>
    </row>
    <row r="83" spans="2:11" ht="17.25" x14ac:dyDescent="0.35">
      <c r="B83" s="85">
        <f>COUNTIF(G34:G57,"Gekauft bei Arvelle")</f>
        <v>0</v>
      </c>
      <c r="C83" s="86"/>
      <c r="D83" s="34" t="s">
        <v>91</v>
      </c>
      <c r="E83" s="37" t="e">
        <f>E77/B65</f>
        <v>#DIV/0!</v>
      </c>
      <c r="F83" s="87" t="s">
        <v>55</v>
      </c>
      <c r="G83" s="88"/>
      <c r="H83" s="29"/>
      <c r="I83" s="30"/>
      <c r="J83" s="30"/>
      <c r="K83" s="31"/>
    </row>
    <row r="84" spans="2:11" ht="17.25" x14ac:dyDescent="0.35">
      <c r="B84" s="85">
        <f>COUNTIF(G34:G57,"Gekauft bei Rebuy")</f>
        <v>0</v>
      </c>
      <c r="C84" s="86"/>
      <c r="D84" s="34" t="s">
        <v>92</v>
      </c>
      <c r="E84" s="32"/>
      <c r="F84" s="35"/>
      <c r="G84" s="36"/>
      <c r="H84" s="29"/>
      <c r="I84" s="30"/>
      <c r="J84" s="30"/>
      <c r="K84" s="31"/>
    </row>
    <row r="85" spans="2:11" ht="17.25" x14ac:dyDescent="0.35">
      <c r="B85" s="85">
        <f>COUNTIF(G34:G57,"Gekauft bei Medimops")</f>
        <v>0</v>
      </c>
      <c r="C85" s="86"/>
      <c r="D85" s="34" t="s">
        <v>93</v>
      </c>
      <c r="E85" s="32"/>
      <c r="F85" s="35"/>
      <c r="G85" s="36"/>
      <c r="H85" s="29"/>
      <c r="I85" s="30"/>
      <c r="J85" s="30"/>
      <c r="K85" s="31"/>
    </row>
    <row r="86" spans="2:11" ht="17.25" x14ac:dyDescent="0.35">
      <c r="B86" s="85">
        <f>COUNTIF(G34:G57,"Gekauft in einem anderen Geschäft")</f>
        <v>0</v>
      </c>
      <c r="C86" s="86"/>
      <c r="D86" s="34" t="s">
        <v>94</v>
      </c>
      <c r="E86" s="32"/>
      <c r="F86" s="35"/>
      <c r="G86" s="36"/>
      <c r="H86" s="29"/>
      <c r="I86" s="30"/>
      <c r="J86" s="30"/>
      <c r="K86" s="31"/>
    </row>
    <row r="87" spans="2:11" ht="17.25" x14ac:dyDescent="0.35">
      <c r="B87" s="85">
        <f>COUNTIF(G34:G57,"Geliehen")</f>
        <v>0</v>
      </c>
      <c r="C87" s="86"/>
      <c r="D87" s="34" t="s">
        <v>57</v>
      </c>
      <c r="E87" s="100"/>
      <c r="F87" s="101"/>
      <c r="G87" s="102"/>
      <c r="H87" s="89"/>
      <c r="I87" s="90"/>
      <c r="J87" s="90"/>
      <c r="K87" s="91"/>
    </row>
    <row r="88" spans="2:11" ht="17.25" x14ac:dyDescent="0.35">
      <c r="B88" s="85">
        <f>COUNTIF(G34:G57,"Geschenk")</f>
        <v>0</v>
      </c>
      <c r="C88" s="86"/>
      <c r="D88" s="34" t="s">
        <v>59</v>
      </c>
      <c r="E88" s="37"/>
      <c r="F88" s="87"/>
      <c r="G88" s="88"/>
      <c r="H88" s="89"/>
      <c r="I88" s="90"/>
      <c r="J88" s="90"/>
      <c r="K88" s="91"/>
    </row>
    <row r="89" spans="2:11" ht="17.25" x14ac:dyDescent="0.35">
      <c r="B89" s="85">
        <f>COUNTIF(G34:G57,"Reziexemplar")</f>
        <v>0</v>
      </c>
      <c r="C89" s="86"/>
      <c r="D89" s="34" t="s">
        <v>60</v>
      </c>
      <c r="E89" s="32"/>
      <c r="F89" s="87"/>
      <c r="G89" s="88"/>
      <c r="H89" s="89"/>
      <c r="I89" s="90"/>
      <c r="J89" s="90"/>
      <c r="K89" s="91"/>
    </row>
    <row r="90" spans="2:11" ht="17.25" x14ac:dyDescent="0.35">
      <c r="B90" s="85">
        <f>COUNTIF(G34:G57,"Getauscht")</f>
        <v>0</v>
      </c>
      <c r="C90" s="86"/>
      <c r="D90" s="34" t="s">
        <v>61</v>
      </c>
      <c r="E90" s="37"/>
      <c r="F90" s="87"/>
      <c r="G90" s="88"/>
      <c r="H90" s="89"/>
      <c r="I90" s="90"/>
      <c r="J90" s="90"/>
      <c r="K90" s="91"/>
    </row>
    <row r="91" spans="2:11" ht="17.25" x14ac:dyDescent="0.35">
      <c r="B91" s="32"/>
      <c r="C91" s="33"/>
      <c r="D91" s="34"/>
      <c r="E91" s="37"/>
      <c r="F91" s="35"/>
      <c r="G91" s="36"/>
      <c r="H91" s="29"/>
      <c r="I91" s="30"/>
      <c r="J91" s="30"/>
      <c r="K91" s="31"/>
    </row>
    <row r="92" spans="2:11" ht="17.25" x14ac:dyDescent="0.35">
      <c r="B92" s="92">
        <f>SUM(J34:J57)</f>
        <v>0</v>
      </c>
      <c r="C92" s="93"/>
      <c r="D92" s="28" t="s">
        <v>62</v>
      </c>
      <c r="E92" s="32"/>
      <c r="F92" s="87"/>
      <c r="G92" s="88"/>
      <c r="H92" s="41"/>
      <c r="I92" s="42"/>
      <c r="J92" s="94" t="s">
        <v>63</v>
      </c>
      <c r="K92" s="95"/>
    </row>
    <row r="93" spans="2:11" ht="7.5" customHeight="1" thickBot="1" x14ac:dyDescent="0.4">
      <c r="B93" s="96"/>
      <c r="C93" s="97"/>
      <c r="D93" s="43"/>
      <c r="E93" s="44"/>
      <c r="F93" s="97"/>
      <c r="G93" s="98"/>
      <c r="H93" s="78"/>
      <c r="I93" s="79"/>
      <c r="J93" s="79"/>
      <c r="K93" s="80"/>
    </row>
    <row r="94" spans="2:11" ht="18.75" thickTop="1" thickBot="1" x14ac:dyDescent="0.4">
      <c r="B94" s="81"/>
      <c r="C94" s="81"/>
      <c r="D94" s="22"/>
      <c r="E94" s="22"/>
      <c r="F94" s="22"/>
      <c r="G94" s="22"/>
      <c r="H94" s="22"/>
      <c r="I94" s="22"/>
      <c r="J94" s="22"/>
      <c r="K94" s="22"/>
    </row>
    <row r="95" spans="2:11" ht="18.75" thickTop="1" thickBot="1" x14ac:dyDescent="0.4">
      <c r="B95" s="128" t="s">
        <v>103</v>
      </c>
      <c r="C95" s="82"/>
      <c r="D95" s="83"/>
      <c r="E95" s="22"/>
      <c r="F95" s="22"/>
      <c r="G95" s="22"/>
      <c r="H95" s="22"/>
      <c r="I95" s="22"/>
      <c r="J95" s="22"/>
      <c r="K95" s="22"/>
    </row>
    <row r="96" spans="2:11" ht="18" thickTop="1" x14ac:dyDescent="0.35">
      <c r="B96" s="84"/>
      <c r="C96" s="84"/>
      <c r="D96" s="22"/>
      <c r="E96" s="22"/>
      <c r="F96" s="22"/>
      <c r="G96" s="22"/>
      <c r="H96" s="22"/>
      <c r="I96" s="22"/>
      <c r="J96" s="22"/>
      <c r="K96" s="22"/>
    </row>
    <row r="97" spans="2:11" ht="17.25" x14ac:dyDescent="0.35">
      <c r="B97" s="99"/>
      <c r="C97" s="99"/>
      <c r="D97" s="22"/>
      <c r="E97" s="22"/>
      <c r="F97" s="22"/>
      <c r="G97" s="22"/>
      <c r="H97" s="22"/>
      <c r="I97" s="22"/>
      <c r="J97" s="22"/>
      <c r="K97" s="22"/>
    </row>
    <row r="98" spans="2:11" ht="17.25" x14ac:dyDescent="0.35">
      <c r="B98" s="99"/>
      <c r="C98" s="99"/>
      <c r="D98" s="22"/>
      <c r="E98" s="22"/>
      <c r="F98" s="22"/>
      <c r="G98" s="22"/>
      <c r="H98" s="22"/>
      <c r="I98" s="22"/>
      <c r="J98" s="22"/>
      <c r="K98" s="22"/>
    </row>
    <row r="99" spans="2:11" ht="17.25" x14ac:dyDescent="0.35">
      <c r="B99" s="99"/>
      <c r="C99" s="99"/>
      <c r="D99" s="22"/>
      <c r="E99" s="22"/>
      <c r="F99" s="22"/>
      <c r="G99" s="22"/>
      <c r="H99" s="22"/>
      <c r="I99" s="22"/>
      <c r="J99" s="22"/>
      <c r="K99" s="22"/>
    </row>
    <row r="100" spans="2:11" ht="14.25" x14ac:dyDescent="0.3">
      <c r="B100" s="76"/>
      <c r="C100" s="76"/>
      <c r="D100" s="23"/>
      <c r="E100" s="23"/>
      <c r="F100" s="23"/>
      <c r="G100" s="23"/>
      <c r="H100" s="23"/>
      <c r="I100" s="23"/>
      <c r="J100" s="23"/>
      <c r="K100" s="23"/>
    </row>
    <row r="101" spans="2:11" ht="14.25" x14ac:dyDescent="0.3">
      <c r="B101" s="76"/>
      <c r="C101" s="76"/>
      <c r="D101" s="23"/>
      <c r="E101" s="23"/>
      <c r="F101" s="23"/>
      <c r="G101" s="23"/>
      <c r="H101" s="23"/>
      <c r="I101" s="23"/>
      <c r="J101" s="23"/>
      <c r="K101" s="23"/>
    </row>
    <row r="102" spans="2:11" ht="14.25" x14ac:dyDescent="0.3">
      <c r="B102" s="76"/>
      <c r="C102" s="76"/>
      <c r="D102" s="23"/>
      <c r="E102" s="23"/>
      <c r="F102" s="23"/>
      <c r="G102" s="23"/>
      <c r="H102" s="23"/>
      <c r="I102" s="23"/>
      <c r="J102" s="23"/>
      <c r="K102" s="23"/>
    </row>
    <row r="103" spans="2:11" ht="14.25" x14ac:dyDescent="0.3">
      <c r="B103" s="76"/>
      <c r="C103" s="76"/>
      <c r="D103" s="23"/>
      <c r="E103" s="23"/>
      <c r="F103" s="23"/>
      <c r="G103" s="23"/>
      <c r="H103" s="23"/>
      <c r="I103" s="23"/>
      <c r="J103" s="23"/>
      <c r="K103" s="23"/>
    </row>
    <row r="104" spans="2:11" ht="14.25" x14ac:dyDescent="0.3">
      <c r="B104" s="76"/>
      <c r="C104" s="76"/>
      <c r="D104" s="23"/>
      <c r="E104" s="23"/>
      <c r="F104" s="23"/>
      <c r="G104" s="23"/>
      <c r="H104" s="23"/>
      <c r="I104" s="23"/>
      <c r="J104" s="23"/>
      <c r="K104" s="23"/>
    </row>
    <row r="105" spans="2:11" ht="14.25" x14ac:dyDescent="0.3">
      <c r="B105" s="76"/>
      <c r="C105" s="76"/>
      <c r="D105" s="23"/>
      <c r="E105" s="23"/>
      <c r="F105" s="23"/>
      <c r="G105" s="23"/>
      <c r="H105" s="23"/>
      <c r="I105" s="23"/>
      <c r="J105" s="23"/>
      <c r="K105" s="23"/>
    </row>
    <row r="106" spans="2:11" ht="14.25" x14ac:dyDescent="0.3">
      <c r="B106" s="76"/>
      <c r="C106" s="76"/>
      <c r="D106" s="23"/>
      <c r="E106" s="23"/>
      <c r="F106" s="23"/>
      <c r="G106" s="23"/>
      <c r="H106" s="23"/>
      <c r="I106" s="23"/>
      <c r="J106" s="23"/>
      <c r="K106" s="23"/>
    </row>
    <row r="107" spans="2:11" ht="14.25" x14ac:dyDescent="0.3">
      <c r="B107" s="76"/>
      <c r="C107" s="76"/>
      <c r="D107" s="23"/>
      <c r="E107" s="23"/>
      <c r="F107" s="23"/>
      <c r="G107" s="23"/>
      <c r="H107" s="23"/>
      <c r="I107" s="23"/>
      <c r="J107" s="23"/>
      <c r="K107" s="23"/>
    </row>
    <row r="108" spans="2:11" ht="14.25" x14ac:dyDescent="0.3">
      <c r="B108" s="76"/>
      <c r="C108" s="76"/>
      <c r="D108" s="23"/>
      <c r="E108" s="23"/>
      <c r="F108" s="23"/>
      <c r="G108" s="23"/>
      <c r="H108" s="23"/>
      <c r="I108" s="23"/>
      <c r="J108" s="23"/>
      <c r="K108" s="23"/>
    </row>
    <row r="109" spans="2:11" x14ac:dyDescent="0.2">
      <c r="B109" s="77"/>
      <c r="C109" s="77"/>
    </row>
    <row r="110" spans="2:11" x14ac:dyDescent="0.2">
      <c r="B110" s="77"/>
      <c r="C110" s="77"/>
    </row>
    <row r="111" spans="2:11" x14ac:dyDescent="0.2">
      <c r="B111" s="77"/>
      <c r="C111" s="77"/>
    </row>
    <row r="112" spans="2:11" x14ac:dyDescent="0.2">
      <c r="B112" s="77"/>
      <c r="C112" s="77"/>
    </row>
    <row r="113" spans="2:3" x14ac:dyDescent="0.2">
      <c r="B113" s="77"/>
      <c r="C113" s="77"/>
    </row>
    <row r="114" spans="2:3" x14ac:dyDescent="0.2">
      <c r="B114" s="77"/>
      <c r="C114" s="77"/>
    </row>
    <row r="115" spans="2:3" x14ac:dyDescent="0.2">
      <c r="B115" s="77"/>
      <c r="C115" s="77"/>
    </row>
    <row r="116" spans="2:3" x14ac:dyDescent="0.2">
      <c r="B116" s="77"/>
      <c r="C116" s="77"/>
    </row>
    <row r="117" spans="2:3" x14ac:dyDescent="0.2">
      <c r="B117" s="77"/>
      <c r="C117" s="77"/>
    </row>
    <row r="118" spans="2:3" x14ac:dyDescent="0.2">
      <c r="B118" s="77"/>
      <c r="C118" s="77"/>
    </row>
    <row r="119" spans="2:3" x14ac:dyDescent="0.2">
      <c r="B119" s="77"/>
      <c r="C119" s="77"/>
    </row>
    <row r="120" spans="2:3" x14ac:dyDescent="0.2">
      <c r="B120" s="77"/>
      <c r="C120" s="77"/>
    </row>
    <row r="121" spans="2:3" x14ac:dyDescent="0.2">
      <c r="B121" s="77"/>
      <c r="C121" s="77"/>
    </row>
    <row r="122" spans="2:3" x14ac:dyDescent="0.2">
      <c r="B122" s="77"/>
      <c r="C122" s="77"/>
    </row>
    <row r="123" spans="2:3" x14ac:dyDescent="0.2">
      <c r="B123" s="77"/>
      <c r="C123" s="77"/>
    </row>
    <row r="124" spans="2:3" x14ac:dyDescent="0.2">
      <c r="B124" s="77"/>
      <c r="C124" s="77"/>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algorithmName="SHA-512" hashValue="19R6499Bh8D6KUUNkrU6dPNa3j7iRpIFdS0/05bwBq451RtG6hL1RASqq8sINIWpiqC9XfkjCryGjBair0bD1w==" saltValue="QJYocmOLMDMJx7wD+PCW+g==" spinCount="100000" sheet="1" objects="1" scenarios="1" insertRows="0"/>
  <protectedRanges>
    <protectedRange sqref="H62:K91" name="Notizen"/>
    <protectedRange sqref="B34:K57" name="Neu im Bücherregal"/>
    <protectedRange sqref="B6:K30" name="Gelesene und gehörte Bücher"/>
  </protectedRanges>
  <mergeCells count="146">
    <mergeCell ref="H36:I36"/>
    <mergeCell ref="H37:I37"/>
    <mergeCell ref="B2:K2"/>
    <mergeCell ref="B4:K4"/>
    <mergeCell ref="B32:K32"/>
    <mergeCell ref="H33:I33"/>
    <mergeCell ref="H34:I34"/>
    <mergeCell ref="H35:I35"/>
    <mergeCell ref="H38:I38"/>
    <mergeCell ref="H39:I39"/>
    <mergeCell ref="H40:I40"/>
    <mergeCell ref="H41:I41"/>
    <mergeCell ref="H52:I52"/>
    <mergeCell ref="H53:I53"/>
    <mergeCell ref="H42:I42"/>
    <mergeCell ref="H43:I43"/>
    <mergeCell ref="H44:I44"/>
    <mergeCell ref="H45:I45"/>
    <mergeCell ref="H46:I46"/>
    <mergeCell ref="H47:I47"/>
    <mergeCell ref="H48:I48"/>
    <mergeCell ref="H49:I49"/>
    <mergeCell ref="H54:I54"/>
    <mergeCell ref="H55:I55"/>
    <mergeCell ref="H56:I56"/>
    <mergeCell ref="H57:I57"/>
    <mergeCell ref="B59:D59"/>
    <mergeCell ref="E59:G59"/>
    <mergeCell ref="H59:K59"/>
    <mergeCell ref="H50:I50"/>
    <mergeCell ref="H51:I51"/>
    <mergeCell ref="B63:C63"/>
    <mergeCell ref="F63:G63"/>
    <mergeCell ref="H63:K63"/>
    <mergeCell ref="B64:C64"/>
    <mergeCell ref="F64:G64"/>
    <mergeCell ref="H64:K64"/>
    <mergeCell ref="B60:C60"/>
    <mergeCell ref="B61:C61"/>
    <mergeCell ref="F61:G61"/>
    <mergeCell ref="H61:K61"/>
    <mergeCell ref="B62:C62"/>
    <mergeCell ref="E62:G62"/>
    <mergeCell ref="H62:K62"/>
    <mergeCell ref="B67:C67"/>
    <mergeCell ref="F67:G67"/>
    <mergeCell ref="H67:K67"/>
    <mergeCell ref="B68:C68"/>
    <mergeCell ref="F68:G68"/>
    <mergeCell ref="H68:K68"/>
    <mergeCell ref="B65:C65"/>
    <mergeCell ref="F65:G65"/>
    <mergeCell ref="H65:K65"/>
    <mergeCell ref="B66:C66"/>
    <mergeCell ref="F66:G66"/>
    <mergeCell ref="H66:K66"/>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76:C76"/>
    <mergeCell ref="F76:G76"/>
    <mergeCell ref="H76:K76"/>
    <mergeCell ref="B77:C77"/>
    <mergeCell ref="F77:G77"/>
    <mergeCell ref="H77:K77"/>
    <mergeCell ref="B74:C74"/>
    <mergeCell ref="E74:G74"/>
    <mergeCell ref="H74:K74"/>
    <mergeCell ref="B75:C75"/>
    <mergeCell ref="F75:G75"/>
    <mergeCell ref="H75:K75"/>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3:C103"/>
    <mergeCell ref="B104:C104"/>
    <mergeCell ref="B105:C105"/>
    <mergeCell ref="B106:C106"/>
    <mergeCell ref="B107:C107"/>
    <mergeCell ref="B108:C108"/>
    <mergeCell ref="B109:C109"/>
    <mergeCell ref="B110:C110"/>
    <mergeCell ref="B101:C101"/>
    <mergeCell ref="B102:C102"/>
  </mergeCells>
  <phoneticPr fontId="11" type="noConversion"/>
  <dataValidations count="7">
    <dataValidation type="list" allowBlank="1" showInputMessage="1" showErrorMessage="1" sqref="K34:K57" xr:uid="{00000000-0002-0000-0600-000000000000}">
      <formula1>$K$342:$K$348</formula1>
    </dataValidation>
    <dataValidation type="list" showInputMessage="1" showErrorMessage="1" sqref="G34:G57" xr:uid="{00000000-0002-0000-0600-000001000000}">
      <formula1>$G$342:$G$355</formula1>
    </dataValidation>
    <dataValidation type="list" showInputMessage="1" showErrorMessage="1" sqref="F34:F57" xr:uid="{00000000-0002-0000-0600-000002000000}">
      <formula1>$F$342:$F$347</formula1>
    </dataValidation>
    <dataValidation type="list" allowBlank="1" showInputMessage="1" showErrorMessage="1" sqref="C34:C57" xr:uid="{00000000-0002-0000-0600-000003000000}">
      <formula1>$C$342:$C$345</formula1>
    </dataValidation>
    <dataValidation type="list" showInputMessage="1" showErrorMessage="1" sqref="I6:I30" xr:uid="{00000000-0002-0000-0600-000004000000}">
      <formula1>$I$342:$I$352</formula1>
    </dataValidation>
    <dataValidation type="list" allowBlank="1" showInputMessage="1" showErrorMessage="1" sqref="F6:F30" xr:uid="{00000000-0002-0000-0600-000005000000}">
      <formula1>$F$342:$F$347</formula1>
    </dataValidation>
    <dataValidation type="list" showInputMessage="1" showErrorMessage="1" promptTitle="Buchart" sqref="C6:C30" xr:uid="{00000000-0002-0000-0600-00000600000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dimension ref="B1:K378"/>
  <sheetViews>
    <sheetView zoomScaleNormal="100" workbookViewId="0">
      <selection activeCell="E96" sqref="E96"/>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118" t="s">
        <v>106</v>
      </c>
      <c r="C2" s="119"/>
      <c r="D2" s="119"/>
      <c r="E2" s="119"/>
      <c r="F2" s="119"/>
      <c r="G2" s="119"/>
      <c r="H2" s="119"/>
      <c r="I2" s="119"/>
      <c r="J2" s="119"/>
      <c r="K2" s="120"/>
    </row>
    <row r="3" spans="2:11" ht="13.5" thickBot="1" x14ac:dyDescent="0.25"/>
    <row r="4" spans="2:11" ht="22.5" customHeight="1" thickBot="1" x14ac:dyDescent="0.6">
      <c r="B4" s="121" t="s">
        <v>0</v>
      </c>
      <c r="C4" s="122"/>
      <c r="D4" s="122"/>
      <c r="E4" s="122"/>
      <c r="F4" s="122"/>
      <c r="G4" s="122"/>
      <c r="H4" s="122"/>
      <c r="I4" s="122"/>
      <c r="J4" s="122"/>
      <c r="K4" s="123"/>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121" t="s">
        <v>72</v>
      </c>
      <c r="C32" s="122"/>
      <c r="D32" s="122"/>
      <c r="E32" s="122"/>
      <c r="F32" s="122"/>
      <c r="G32" s="122"/>
      <c r="H32" s="122"/>
      <c r="I32" s="122"/>
      <c r="J32" s="122"/>
      <c r="K32" s="123"/>
    </row>
    <row r="33" spans="2:11" ht="18" customHeight="1" thickBot="1" x14ac:dyDescent="0.4">
      <c r="B33" s="13" t="s">
        <v>1</v>
      </c>
      <c r="C33" s="1" t="s">
        <v>2</v>
      </c>
      <c r="D33" s="1" t="s">
        <v>3</v>
      </c>
      <c r="E33" s="1" t="s">
        <v>4</v>
      </c>
      <c r="F33" s="1" t="s">
        <v>18</v>
      </c>
      <c r="G33" s="1" t="s">
        <v>19</v>
      </c>
      <c r="H33" s="124" t="s">
        <v>20</v>
      </c>
      <c r="I33" s="125"/>
      <c r="J33" s="14" t="s">
        <v>21</v>
      </c>
      <c r="K33" s="15" t="s">
        <v>22</v>
      </c>
    </row>
    <row r="34" spans="2:11" ht="18" customHeight="1" thickBot="1" x14ac:dyDescent="0.35">
      <c r="B34" s="7">
        <v>1</v>
      </c>
      <c r="C34" s="8"/>
      <c r="D34" s="8"/>
      <c r="E34" s="8"/>
      <c r="F34" s="8"/>
      <c r="G34" s="8"/>
      <c r="H34" s="126"/>
      <c r="I34" s="127"/>
      <c r="J34" s="16"/>
      <c r="K34" s="17"/>
    </row>
    <row r="35" spans="2:11" ht="18" customHeight="1" thickBot="1" x14ac:dyDescent="0.35">
      <c r="B35" s="7">
        <v>2</v>
      </c>
      <c r="C35" s="8"/>
      <c r="D35" s="8"/>
      <c r="E35" s="8"/>
      <c r="F35" s="8"/>
      <c r="G35" s="8"/>
      <c r="H35" s="114"/>
      <c r="I35" s="115"/>
      <c r="J35" s="18"/>
      <c r="K35" s="19"/>
    </row>
    <row r="36" spans="2:11" ht="18" customHeight="1" thickBot="1" x14ac:dyDescent="0.35">
      <c r="B36" s="7">
        <v>3</v>
      </c>
      <c r="C36" s="8"/>
      <c r="D36" s="8"/>
      <c r="E36" s="8"/>
      <c r="F36" s="8"/>
      <c r="G36" s="8"/>
      <c r="H36" s="114"/>
      <c r="I36" s="115"/>
      <c r="J36" s="18"/>
      <c r="K36" s="19"/>
    </row>
    <row r="37" spans="2:11" ht="18" customHeight="1" thickBot="1" x14ac:dyDescent="0.35">
      <c r="B37" s="7">
        <v>4</v>
      </c>
      <c r="C37" s="8"/>
      <c r="D37" s="8"/>
      <c r="E37" s="8"/>
      <c r="F37" s="8"/>
      <c r="G37" s="8"/>
      <c r="H37" s="114"/>
      <c r="I37" s="115"/>
      <c r="J37" s="18"/>
      <c r="K37" s="19"/>
    </row>
    <row r="38" spans="2:11" ht="18" customHeight="1" thickBot="1" x14ac:dyDescent="0.35">
      <c r="B38" s="7">
        <v>5</v>
      </c>
      <c r="C38" s="8"/>
      <c r="D38" s="8"/>
      <c r="E38" s="8"/>
      <c r="F38" s="8"/>
      <c r="G38" s="8"/>
      <c r="H38" s="114"/>
      <c r="I38" s="115"/>
      <c r="J38" s="18"/>
      <c r="K38" s="19"/>
    </row>
    <row r="39" spans="2:11" ht="18" customHeight="1" thickBot="1" x14ac:dyDescent="0.35">
      <c r="B39" s="7">
        <v>6</v>
      </c>
      <c r="C39" s="8"/>
      <c r="D39" s="8"/>
      <c r="E39" s="8"/>
      <c r="F39" s="8"/>
      <c r="G39" s="8"/>
      <c r="H39" s="114"/>
      <c r="I39" s="115"/>
      <c r="J39" s="18"/>
      <c r="K39" s="19"/>
    </row>
    <row r="40" spans="2:11" ht="18" customHeight="1" thickBot="1" x14ac:dyDescent="0.35">
      <c r="B40" s="7">
        <v>7</v>
      </c>
      <c r="C40" s="8"/>
      <c r="D40" s="8"/>
      <c r="E40" s="8"/>
      <c r="F40" s="8"/>
      <c r="G40" s="8"/>
      <c r="H40" s="114"/>
      <c r="I40" s="115"/>
      <c r="J40" s="18"/>
      <c r="K40" s="19"/>
    </row>
    <row r="41" spans="2:11" ht="18" customHeight="1" thickBot="1" x14ac:dyDescent="0.35">
      <c r="B41" s="7">
        <v>8</v>
      </c>
      <c r="C41" s="8"/>
      <c r="D41" s="8"/>
      <c r="E41" s="8"/>
      <c r="F41" s="8"/>
      <c r="G41" s="8"/>
      <c r="H41" s="114"/>
      <c r="I41" s="115"/>
      <c r="J41" s="18"/>
      <c r="K41" s="19"/>
    </row>
    <row r="42" spans="2:11" ht="18" customHeight="1" thickBot="1" x14ac:dyDescent="0.35">
      <c r="B42" s="7">
        <v>9</v>
      </c>
      <c r="C42" s="8"/>
      <c r="D42" s="8"/>
      <c r="E42" s="8"/>
      <c r="F42" s="8"/>
      <c r="G42" s="8"/>
      <c r="H42" s="114"/>
      <c r="I42" s="115"/>
      <c r="J42" s="18"/>
      <c r="K42" s="19"/>
    </row>
    <row r="43" spans="2:11" ht="18" customHeight="1" thickBot="1" x14ac:dyDescent="0.35">
      <c r="B43" s="7">
        <v>10</v>
      </c>
      <c r="C43" s="8"/>
      <c r="D43" s="8"/>
      <c r="E43" s="8"/>
      <c r="F43" s="8"/>
      <c r="G43" s="8"/>
      <c r="H43" s="114"/>
      <c r="I43" s="115"/>
      <c r="J43" s="18"/>
      <c r="K43" s="19"/>
    </row>
    <row r="44" spans="2:11" ht="18" customHeight="1" thickBot="1" x14ac:dyDescent="0.35">
      <c r="B44" s="7">
        <v>11</v>
      </c>
      <c r="C44" s="8"/>
      <c r="D44" s="8"/>
      <c r="E44" s="8"/>
      <c r="F44" s="8"/>
      <c r="G44" s="8"/>
      <c r="H44" s="114"/>
      <c r="I44" s="115"/>
      <c r="J44" s="18"/>
      <c r="K44" s="19"/>
    </row>
    <row r="45" spans="2:11" ht="18" customHeight="1" thickBot="1" x14ac:dyDescent="0.35">
      <c r="B45" s="7">
        <v>12</v>
      </c>
      <c r="C45" s="8"/>
      <c r="D45" s="8"/>
      <c r="E45" s="8"/>
      <c r="F45" s="8"/>
      <c r="G45" s="8"/>
      <c r="H45" s="114"/>
      <c r="I45" s="115"/>
      <c r="J45" s="18"/>
      <c r="K45" s="19"/>
    </row>
    <row r="46" spans="2:11" ht="18" customHeight="1" thickBot="1" x14ac:dyDescent="0.35">
      <c r="B46" s="7">
        <v>13</v>
      </c>
      <c r="C46" s="8"/>
      <c r="D46" s="8"/>
      <c r="E46" s="8"/>
      <c r="F46" s="8"/>
      <c r="G46" s="8"/>
      <c r="H46" s="114"/>
      <c r="I46" s="115"/>
      <c r="J46" s="18"/>
      <c r="K46" s="19"/>
    </row>
    <row r="47" spans="2:11" ht="18" customHeight="1" thickBot="1" x14ac:dyDescent="0.35">
      <c r="B47" s="7">
        <v>14</v>
      </c>
      <c r="C47" s="8"/>
      <c r="D47" s="8"/>
      <c r="E47" s="8"/>
      <c r="F47" s="8"/>
      <c r="G47" s="8"/>
      <c r="H47" s="114"/>
      <c r="I47" s="115"/>
      <c r="J47" s="18"/>
      <c r="K47" s="19"/>
    </row>
    <row r="48" spans="2:11" ht="18" customHeight="1" thickBot="1" x14ac:dyDescent="0.35">
      <c r="B48" s="7">
        <v>15</v>
      </c>
      <c r="C48" s="8"/>
      <c r="D48" s="8"/>
      <c r="E48" s="8"/>
      <c r="F48" s="8"/>
      <c r="G48" s="8"/>
      <c r="H48" s="114"/>
      <c r="I48" s="115"/>
      <c r="J48" s="18"/>
      <c r="K48" s="19"/>
    </row>
    <row r="49" spans="2:11" ht="18" customHeight="1" thickBot="1" x14ac:dyDescent="0.35">
      <c r="B49" s="7">
        <v>16</v>
      </c>
      <c r="C49" s="8"/>
      <c r="D49" s="8"/>
      <c r="E49" s="8"/>
      <c r="F49" s="8"/>
      <c r="G49" s="8"/>
      <c r="H49" s="114"/>
      <c r="I49" s="115"/>
      <c r="J49" s="18"/>
      <c r="K49" s="19"/>
    </row>
    <row r="50" spans="2:11" ht="18" customHeight="1" thickBot="1" x14ac:dyDescent="0.35">
      <c r="B50" s="7">
        <v>17</v>
      </c>
      <c r="C50" s="8"/>
      <c r="D50" s="8"/>
      <c r="E50" s="8"/>
      <c r="F50" s="8"/>
      <c r="G50" s="8"/>
      <c r="H50" s="114"/>
      <c r="I50" s="115"/>
      <c r="J50" s="18"/>
      <c r="K50" s="19"/>
    </row>
    <row r="51" spans="2:11" ht="18" customHeight="1" thickBot="1" x14ac:dyDescent="0.35">
      <c r="B51" s="7">
        <v>18</v>
      </c>
      <c r="C51" s="8"/>
      <c r="D51" s="8"/>
      <c r="E51" s="8"/>
      <c r="F51" s="8"/>
      <c r="G51" s="8"/>
      <c r="H51" s="114"/>
      <c r="I51" s="115"/>
      <c r="J51" s="18"/>
      <c r="K51" s="19"/>
    </row>
    <row r="52" spans="2:11" ht="18" customHeight="1" thickBot="1" x14ac:dyDescent="0.35">
      <c r="B52" s="7">
        <v>19</v>
      </c>
      <c r="C52" s="8"/>
      <c r="D52" s="8"/>
      <c r="E52" s="8"/>
      <c r="F52" s="8"/>
      <c r="G52" s="8"/>
      <c r="H52" s="114"/>
      <c r="I52" s="115"/>
      <c r="J52" s="18"/>
      <c r="K52" s="19"/>
    </row>
    <row r="53" spans="2:11" ht="18" customHeight="1" thickBot="1" x14ac:dyDescent="0.35">
      <c r="B53" s="7">
        <v>20</v>
      </c>
      <c r="C53" s="8"/>
      <c r="D53" s="8"/>
      <c r="E53" s="8"/>
      <c r="F53" s="8"/>
      <c r="G53" s="8"/>
      <c r="H53" s="114"/>
      <c r="I53" s="115"/>
      <c r="J53" s="18"/>
      <c r="K53" s="19"/>
    </row>
    <row r="54" spans="2:11" ht="18" customHeight="1" thickBot="1" x14ac:dyDescent="0.35">
      <c r="B54" s="7">
        <v>21</v>
      </c>
      <c r="C54" s="8"/>
      <c r="D54" s="8"/>
      <c r="E54" s="8"/>
      <c r="F54" s="8"/>
      <c r="G54" s="8"/>
      <c r="H54" s="114"/>
      <c r="I54" s="115"/>
      <c r="J54" s="18"/>
      <c r="K54" s="19"/>
    </row>
    <row r="55" spans="2:11" ht="18" customHeight="1" thickBot="1" x14ac:dyDescent="0.35">
      <c r="B55" s="7">
        <v>22</v>
      </c>
      <c r="C55" s="8"/>
      <c r="D55" s="8"/>
      <c r="E55" s="8"/>
      <c r="F55" s="8"/>
      <c r="G55" s="8"/>
      <c r="H55" s="114"/>
      <c r="I55" s="115"/>
      <c r="J55" s="18"/>
      <c r="K55" s="19"/>
    </row>
    <row r="56" spans="2:11" ht="18" customHeight="1" thickBot="1" x14ac:dyDescent="0.35">
      <c r="B56" s="7">
        <v>23</v>
      </c>
      <c r="C56" s="8"/>
      <c r="D56" s="8"/>
      <c r="E56" s="8"/>
      <c r="F56" s="8"/>
      <c r="G56" s="8"/>
      <c r="H56" s="114"/>
      <c r="I56" s="115"/>
      <c r="J56" s="18"/>
      <c r="K56" s="19"/>
    </row>
    <row r="57" spans="2:11" ht="18" customHeight="1" thickBot="1" x14ac:dyDescent="0.35">
      <c r="B57" s="3">
        <v>24</v>
      </c>
      <c r="C57" s="11"/>
      <c r="D57" s="11"/>
      <c r="E57" s="11"/>
      <c r="F57" s="11"/>
      <c r="G57" s="11"/>
      <c r="H57" s="116"/>
      <c r="I57" s="117"/>
      <c r="J57" s="20"/>
      <c r="K57" s="21"/>
    </row>
    <row r="58" spans="2:11" ht="7.5" customHeight="1" thickBot="1" x14ac:dyDescent="0.25"/>
    <row r="59" spans="2:11" ht="22.5" customHeight="1" thickBot="1" x14ac:dyDescent="0.25">
      <c r="B59" s="118" t="s">
        <v>28</v>
      </c>
      <c r="C59" s="119"/>
      <c r="D59" s="120"/>
      <c r="E59" s="118" t="s">
        <v>8</v>
      </c>
      <c r="F59" s="119"/>
      <c r="G59" s="120"/>
      <c r="H59" s="118" t="s">
        <v>29</v>
      </c>
      <c r="I59" s="119"/>
      <c r="J59" s="119"/>
      <c r="K59" s="120"/>
    </row>
    <row r="60" spans="2:11" ht="7.5" customHeight="1" thickBot="1" x14ac:dyDescent="0.25">
      <c r="B60" s="108"/>
      <c r="C60" s="108"/>
    </row>
    <row r="61" spans="2:11" ht="7.5" customHeight="1" thickTop="1" x14ac:dyDescent="0.2">
      <c r="B61" s="109"/>
      <c r="C61" s="110"/>
      <c r="D61" s="26"/>
      <c r="E61" s="27"/>
      <c r="F61" s="111"/>
      <c r="G61" s="112"/>
      <c r="H61" s="109"/>
      <c r="I61" s="110"/>
      <c r="J61" s="110"/>
      <c r="K61" s="113"/>
    </row>
    <row r="62" spans="2:11" ht="17.25" x14ac:dyDescent="0.35">
      <c r="B62" s="100">
        <f>SUM(B63:C65)</f>
        <v>0</v>
      </c>
      <c r="C62" s="101"/>
      <c r="D62" s="28" t="s">
        <v>30</v>
      </c>
      <c r="E62" s="100" t="s">
        <v>31</v>
      </c>
      <c r="F62" s="101"/>
      <c r="G62" s="102"/>
      <c r="H62" s="89"/>
      <c r="I62" s="90"/>
      <c r="J62" s="90"/>
      <c r="K62" s="91"/>
    </row>
    <row r="63" spans="2:11" ht="17.25" x14ac:dyDescent="0.35">
      <c r="B63" s="85">
        <f>SUMPRODUCT((C6:C30="Buch")*(F6:F30="gelesen"))</f>
        <v>0</v>
      </c>
      <c r="C63" s="86"/>
      <c r="D63" s="34" t="s">
        <v>32</v>
      </c>
      <c r="E63" s="32">
        <f>COUNTIF(I6:I30,1)</f>
        <v>0</v>
      </c>
      <c r="F63" s="87" t="s">
        <v>33</v>
      </c>
      <c r="G63" s="88"/>
      <c r="H63" s="89"/>
      <c r="I63" s="90"/>
      <c r="J63" s="90"/>
      <c r="K63" s="91"/>
    </row>
    <row r="64" spans="2:11" ht="17.25" x14ac:dyDescent="0.35">
      <c r="B64" s="85">
        <f>SUMPRODUCT((C6:C30="eBook")*(F6:F30="gelesen"))</f>
        <v>0</v>
      </c>
      <c r="C64" s="86"/>
      <c r="D64" s="34" t="s">
        <v>34</v>
      </c>
      <c r="E64" s="32">
        <f>COUNTIF(I6:I30,"1,5")</f>
        <v>0</v>
      </c>
      <c r="F64" s="87" t="s">
        <v>35</v>
      </c>
      <c r="G64" s="88"/>
      <c r="H64" s="89"/>
      <c r="I64" s="90"/>
      <c r="J64" s="90"/>
      <c r="K64" s="91"/>
    </row>
    <row r="65" spans="2:11" ht="17.25" x14ac:dyDescent="0.35">
      <c r="B65" s="85">
        <f>SUMPRODUCT((C6:C30="Hörbuch")*(F6:F30="gehört"))</f>
        <v>0</v>
      </c>
      <c r="C65" s="86"/>
      <c r="D65" s="34" t="s">
        <v>36</v>
      </c>
      <c r="E65" s="32">
        <f>COUNTIF(I6:I30,2)</f>
        <v>0</v>
      </c>
      <c r="F65" s="87" t="s">
        <v>37</v>
      </c>
      <c r="G65" s="88"/>
      <c r="H65" s="89"/>
      <c r="I65" s="90"/>
      <c r="J65" s="90"/>
      <c r="K65" s="91"/>
    </row>
    <row r="66" spans="2:11" ht="17.25" x14ac:dyDescent="0.35">
      <c r="B66" s="85"/>
      <c r="C66" s="86"/>
      <c r="D66" s="34"/>
      <c r="E66" s="32">
        <f>COUNTIF(I6:I30,"2,5")</f>
        <v>0</v>
      </c>
      <c r="F66" s="87" t="s">
        <v>38</v>
      </c>
      <c r="G66" s="88"/>
      <c r="H66" s="89"/>
      <c r="I66" s="90"/>
      <c r="J66" s="90"/>
      <c r="K66" s="91"/>
    </row>
    <row r="67" spans="2:11" ht="17.25" x14ac:dyDescent="0.35">
      <c r="B67" s="85">
        <f>COUNTIF(F6:F30,"abgebrochen")</f>
        <v>0</v>
      </c>
      <c r="C67" s="86"/>
      <c r="D67" s="34" t="s">
        <v>39</v>
      </c>
      <c r="E67" s="32">
        <f>COUNTIF(I6:I30,3)</f>
        <v>0</v>
      </c>
      <c r="F67" s="87" t="s">
        <v>40</v>
      </c>
      <c r="G67" s="88"/>
      <c r="H67" s="89"/>
      <c r="I67" s="90"/>
      <c r="J67" s="90"/>
      <c r="K67" s="91"/>
    </row>
    <row r="68" spans="2:11" ht="17.25" x14ac:dyDescent="0.35">
      <c r="B68" s="85">
        <f>COUNTIF(F6:F30,"am lesen")</f>
        <v>0</v>
      </c>
      <c r="C68" s="86"/>
      <c r="D68" s="34" t="s">
        <v>41</v>
      </c>
      <c r="E68" s="32">
        <f>COUNTIF(I6:I30,"3,5")</f>
        <v>0</v>
      </c>
      <c r="F68" s="87" t="s">
        <v>42</v>
      </c>
      <c r="G68" s="88"/>
      <c r="H68" s="89"/>
      <c r="I68" s="90"/>
      <c r="J68" s="90"/>
      <c r="K68" s="91"/>
    </row>
    <row r="69" spans="2:11" ht="17.25" x14ac:dyDescent="0.35">
      <c r="B69" s="85">
        <f>COUNTIF(F6:F30,"am hören")</f>
        <v>0</v>
      </c>
      <c r="C69" s="86"/>
      <c r="D69" s="34" t="s">
        <v>43</v>
      </c>
      <c r="E69" s="32">
        <f>COUNTIF(I6:I30,4)</f>
        <v>0</v>
      </c>
      <c r="F69" s="87" t="s">
        <v>44</v>
      </c>
      <c r="G69" s="88"/>
      <c r="H69" s="89"/>
      <c r="I69" s="90"/>
      <c r="J69" s="90"/>
      <c r="K69" s="91"/>
    </row>
    <row r="70" spans="2:11" ht="17.25" x14ac:dyDescent="0.35">
      <c r="B70" s="32"/>
      <c r="C70" s="33"/>
      <c r="D70" s="34"/>
      <c r="E70" s="32">
        <f>COUNTIF(I6:I30,4.5)</f>
        <v>0</v>
      </c>
      <c r="F70" s="87" t="s">
        <v>45</v>
      </c>
      <c r="G70" s="88"/>
      <c r="H70" s="89"/>
      <c r="I70" s="90"/>
      <c r="J70" s="90"/>
      <c r="K70" s="91"/>
    </row>
    <row r="71" spans="2:11" ht="17.25" x14ac:dyDescent="0.35">
      <c r="B71" s="103">
        <f>SUMIF(F6:F30,"gelesen",J6:J30)</f>
        <v>0</v>
      </c>
      <c r="C71" s="104"/>
      <c r="D71" s="34" t="s">
        <v>46</v>
      </c>
      <c r="E71" s="32">
        <f>COUNTIF(I8:I30,5)</f>
        <v>0</v>
      </c>
      <c r="F71" s="87" t="s">
        <v>47</v>
      </c>
      <c r="G71" s="88"/>
      <c r="H71" s="89"/>
      <c r="I71" s="90"/>
      <c r="J71" s="90"/>
      <c r="K71" s="91"/>
    </row>
    <row r="72" spans="2:11" ht="17.25" x14ac:dyDescent="0.35">
      <c r="B72" s="105">
        <f>B71/31</f>
        <v>0</v>
      </c>
      <c r="C72" s="106"/>
      <c r="D72" s="39" t="s">
        <v>48</v>
      </c>
      <c r="E72" s="32">
        <f>COUNTIF(I6:I30,5.5)</f>
        <v>0</v>
      </c>
      <c r="F72" s="87" t="s">
        <v>49</v>
      </c>
      <c r="G72" s="88"/>
      <c r="H72" s="89"/>
      <c r="I72" s="90"/>
      <c r="J72" s="90"/>
      <c r="K72" s="91"/>
    </row>
    <row r="73" spans="2:11" ht="17.25" x14ac:dyDescent="0.35">
      <c r="B73" s="85"/>
      <c r="C73" s="86"/>
      <c r="D73" s="39"/>
      <c r="E73" s="40"/>
      <c r="F73" s="86"/>
      <c r="G73" s="107"/>
      <c r="H73" s="89"/>
      <c r="I73" s="90"/>
      <c r="J73" s="90"/>
      <c r="K73" s="91"/>
    </row>
    <row r="74" spans="2:11" ht="17.25" x14ac:dyDescent="0.35">
      <c r="B74" s="103">
        <f ca="1">SUMIF(F6:F30,"gehört",K6:K29)</f>
        <v>0</v>
      </c>
      <c r="C74" s="104"/>
      <c r="D74" s="34" t="s">
        <v>50</v>
      </c>
      <c r="E74" s="100" t="s">
        <v>8</v>
      </c>
      <c r="F74" s="101"/>
      <c r="G74" s="102"/>
      <c r="H74" s="89"/>
      <c r="I74" s="90"/>
      <c r="J74" s="90"/>
      <c r="K74" s="91"/>
    </row>
    <row r="75" spans="2:11" ht="17.25" x14ac:dyDescent="0.35">
      <c r="B75" s="105">
        <f ca="1">B74/31</f>
        <v>0</v>
      </c>
      <c r="C75" s="106"/>
      <c r="D75" s="39" t="s">
        <v>51</v>
      </c>
      <c r="E75" s="37">
        <f>SUMIF(C6:C30,"Buch",I6:I30)</f>
        <v>0</v>
      </c>
      <c r="F75" s="87" t="s">
        <v>52</v>
      </c>
      <c r="G75" s="88"/>
      <c r="H75" s="89"/>
      <c r="I75" s="90"/>
      <c r="J75" s="90"/>
      <c r="K75" s="91"/>
    </row>
    <row r="76" spans="2:11" ht="17.25" x14ac:dyDescent="0.35">
      <c r="B76" s="85"/>
      <c r="C76" s="86"/>
      <c r="D76" s="34"/>
      <c r="E76" s="37">
        <f>SUMIF(C6:C30,"eBook",I6:I30)</f>
        <v>0</v>
      </c>
      <c r="F76" s="87" t="s">
        <v>53</v>
      </c>
      <c r="G76" s="88"/>
      <c r="H76" s="89"/>
      <c r="I76" s="90"/>
      <c r="J76" s="90"/>
      <c r="K76" s="91"/>
    </row>
    <row r="77" spans="2:11" ht="17.25" x14ac:dyDescent="0.35">
      <c r="B77" s="100">
        <f>COUNTA(D34:D57)</f>
        <v>0</v>
      </c>
      <c r="C77" s="101"/>
      <c r="D77" s="28" t="s">
        <v>54</v>
      </c>
      <c r="E77" s="37">
        <f>SUMIF(C6:C30,"Hörbuch",I6:I30)</f>
        <v>0</v>
      </c>
      <c r="F77" s="87" t="s">
        <v>55</v>
      </c>
      <c r="G77" s="88"/>
      <c r="H77" s="89"/>
      <c r="I77" s="90"/>
      <c r="J77" s="90"/>
      <c r="K77" s="91"/>
    </row>
    <row r="78" spans="2:11" ht="17.25" x14ac:dyDescent="0.35">
      <c r="B78" s="85">
        <f>COUNTIF(G34:G57,"Gekauft")</f>
        <v>0</v>
      </c>
      <c r="C78" s="86"/>
      <c r="D78" s="34" t="s">
        <v>56</v>
      </c>
      <c r="E78" s="32"/>
      <c r="F78" s="87"/>
      <c r="G78" s="88"/>
      <c r="H78" s="89"/>
      <c r="I78" s="90"/>
      <c r="J78" s="90"/>
      <c r="K78" s="91"/>
    </row>
    <row r="79" spans="2:11" ht="17.25" x14ac:dyDescent="0.35">
      <c r="B79" s="85">
        <f>COUNTIF(G34:G57,"Gekauft bei Amazon")</f>
        <v>0</v>
      </c>
      <c r="C79" s="86"/>
      <c r="D79" s="34" t="s">
        <v>87</v>
      </c>
      <c r="E79" s="32"/>
      <c r="F79" s="35"/>
      <c r="G79" s="36"/>
      <c r="H79" s="29"/>
      <c r="I79" s="30"/>
      <c r="J79" s="30"/>
      <c r="K79" s="31"/>
    </row>
    <row r="80" spans="2:11" ht="17.25" x14ac:dyDescent="0.35">
      <c r="B80" s="85">
        <f>COUNTIF(G34:G57,"Gekauft bei Thalia")</f>
        <v>0</v>
      </c>
      <c r="C80" s="86"/>
      <c r="D80" s="34" t="s">
        <v>88</v>
      </c>
      <c r="E80" s="100" t="s">
        <v>58</v>
      </c>
      <c r="F80" s="101"/>
      <c r="G80" s="102"/>
      <c r="H80" s="29"/>
      <c r="I80" s="30"/>
      <c r="J80" s="30"/>
      <c r="K80" s="31"/>
    </row>
    <row r="81" spans="2:11" ht="17.25" x14ac:dyDescent="0.35">
      <c r="B81" s="85">
        <f>COUNTIF(G34:G57,"Gekauft bei buecher.de")</f>
        <v>0</v>
      </c>
      <c r="C81" s="86"/>
      <c r="D81" s="34" t="s">
        <v>89</v>
      </c>
      <c r="E81" s="37" t="e">
        <f>E75/B63</f>
        <v>#DIV/0!</v>
      </c>
      <c r="F81" s="87" t="s">
        <v>52</v>
      </c>
      <c r="G81" s="88"/>
      <c r="H81" s="29"/>
      <c r="I81" s="30"/>
      <c r="J81" s="30"/>
      <c r="K81" s="31"/>
    </row>
    <row r="82" spans="2:11" ht="17.25" x14ac:dyDescent="0.35">
      <c r="B82" s="85">
        <f>COUNTIF(G34:G57,"Gekauft im lokalen Buchhandel")</f>
        <v>0</v>
      </c>
      <c r="C82" s="86"/>
      <c r="D82" s="34" t="s">
        <v>90</v>
      </c>
      <c r="E82" s="32" t="e">
        <f>E76/B64</f>
        <v>#DIV/0!</v>
      </c>
      <c r="F82" s="87" t="s">
        <v>53</v>
      </c>
      <c r="G82" s="88"/>
      <c r="H82" s="29"/>
      <c r="I82" s="30"/>
      <c r="J82" s="30"/>
      <c r="K82" s="31"/>
    </row>
    <row r="83" spans="2:11" ht="17.25" x14ac:dyDescent="0.35">
      <c r="B83" s="85">
        <f>COUNTIF(G34:G57,"Gekauft bei Arvelle")</f>
        <v>0</v>
      </c>
      <c r="C83" s="86"/>
      <c r="D83" s="34" t="s">
        <v>91</v>
      </c>
      <c r="E83" s="37" t="e">
        <f>E77/B65</f>
        <v>#DIV/0!</v>
      </c>
      <c r="F83" s="87" t="s">
        <v>55</v>
      </c>
      <c r="G83" s="88"/>
      <c r="H83" s="29"/>
      <c r="I83" s="30"/>
      <c r="J83" s="30"/>
      <c r="K83" s="31"/>
    </row>
    <row r="84" spans="2:11" ht="17.25" x14ac:dyDescent="0.35">
      <c r="B84" s="85">
        <f>COUNTIF(G34:G57,"Gekauft bei Rebuy")</f>
        <v>0</v>
      </c>
      <c r="C84" s="86"/>
      <c r="D84" s="34" t="s">
        <v>92</v>
      </c>
      <c r="E84" s="32"/>
      <c r="F84" s="35"/>
      <c r="G84" s="36"/>
      <c r="H84" s="29"/>
      <c r="I84" s="30"/>
      <c r="J84" s="30"/>
      <c r="K84" s="31"/>
    </row>
    <row r="85" spans="2:11" ht="17.25" x14ac:dyDescent="0.35">
      <c r="B85" s="85">
        <f>COUNTIF(G34:G57,"Gekauft bei Medimops")</f>
        <v>0</v>
      </c>
      <c r="C85" s="86"/>
      <c r="D85" s="34" t="s">
        <v>93</v>
      </c>
      <c r="E85" s="32"/>
      <c r="F85" s="35"/>
      <c r="G85" s="36"/>
      <c r="H85" s="29"/>
      <c r="I85" s="30"/>
      <c r="J85" s="30"/>
      <c r="K85" s="31"/>
    </row>
    <row r="86" spans="2:11" ht="17.25" x14ac:dyDescent="0.35">
      <c r="B86" s="85">
        <f>COUNTIF(G34:G57,"Gekauft in einem anderen Geschäft")</f>
        <v>0</v>
      </c>
      <c r="C86" s="86"/>
      <c r="D86" s="34" t="s">
        <v>94</v>
      </c>
      <c r="E86" s="32"/>
      <c r="F86" s="35"/>
      <c r="G86" s="36"/>
      <c r="H86" s="29"/>
      <c r="I86" s="30"/>
      <c r="J86" s="30"/>
      <c r="K86" s="31"/>
    </row>
    <row r="87" spans="2:11" ht="17.25" x14ac:dyDescent="0.35">
      <c r="B87" s="85">
        <f>COUNTIF(G34:G57,"Geliehen")</f>
        <v>0</v>
      </c>
      <c r="C87" s="86"/>
      <c r="D87" s="34" t="s">
        <v>57</v>
      </c>
      <c r="E87" s="100"/>
      <c r="F87" s="101"/>
      <c r="G87" s="102"/>
      <c r="H87" s="89"/>
      <c r="I87" s="90"/>
      <c r="J87" s="90"/>
      <c r="K87" s="91"/>
    </row>
    <row r="88" spans="2:11" ht="17.25" x14ac:dyDescent="0.35">
      <c r="B88" s="85">
        <f>COUNTIF(G34:G57,"Geschenk")</f>
        <v>0</v>
      </c>
      <c r="C88" s="86"/>
      <c r="D88" s="34" t="s">
        <v>59</v>
      </c>
      <c r="E88" s="37"/>
      <c r="F88" s="87"/>
      <c r="G88" s="88"/>
      <c r="H88" s="89"/>
      <c r="I88" s="90"/>
      <c r="J88" s="90"/>
      <c r="K88" s="91"/>
    </row>
    <row r="89" spans="2:11" ht="17.25" x14ac:dyDescent="0.35">
      <c r="B89" s="85">
        <f>COUNTIF(G34:G57,"Reziexemplar")</f>
        <v>0</v>
      </c>
      <c r="C89" s="86"/>
      <c r="D89" s="34" t="s">
        <v>60</v>
      </c>
      <c r="E89" s="32"/>
      <c r="F89" s="87"/>
      <c r="G89" s="88"/>
      <c r="H89" s="89"/>
      <c r="I89" s="90"/>
      <c r="J89" s="90"/>
      <c r="K89" s="91"/>
    </row>
    <row r="90" spans="2:11" ht="17.25" x14ac:dyDescent="0.35">
      <c r="B90" s="85">
        <f>COUNTIF(G34:G57,"Getauscht")</f>
        <v>0</v>
      </c>
      <c r="C90" s="86"/>
      <c r="D90" s="34" t="s">
        <v>61</v>
      </c>
      <c r="E90" s="37"/>
      <c r="F90" s="87"/>
      <c r="G90" s="88"/>
      <c r="H90" s="89"/>
      <c r="I90" s="90"/>
      <c r="J90" s="90"/>
      <c r="K90" s="91"/>
    </row>
    <row r="91" spans="2:11" ht="17.25" x14ac:dyDescent="0.35">
      <c r="B91" s="32"/>
      <c r="C91" s="33"/>
      <c r="D91" s="34"/>
      <c r="E91" s="37"/>
      <c r="F91" s="35"/>
      <c r="G91" s="36"/>
      <c r="H91" s="29"/>
      <c r="I91" s="30"/>
      <c r="J91" s="30"/>
      <c r="K91" s="31"/>
    </row>
    <row r="92" spans="2:11" ht="17.25" x14ac:dyDescent="0.35">
      <c r="B92" s="92">
        <f>SUM(J34:J57)</f>
        <v>0</v>
      </c>
      <c r="C92" s="93"/>
      <c r="D92" s="28" t="s">
        <v>62</v>
      </c>
      <c r="E92" s="32"/>
      <c r="F92" s="87"/>
      <c r="G92" s="88"/>
      <c r="H92" s="41"/>
      <c r="I92" s="42"/>
      <c r="J92" s="94" t="s">
        <v>63</v>
      </c>
      <c r="K92" s="95"/>
    </row>
    <row r="93" spans="2:11" ht="7.5" customHeight="1" thickBot="1" x14ac:dyDescent="0.4">
      <c r="B93" s="96"/>
      <c r="C93" s="97"/>
      <c r="D93" s="43"/>
      <c r="E93" s="44"/>
      <c r="F93" s="97"/>
      <c r="G93" s="98"/>
      <c r="H93" s="78"/>
      <c r="I93" s="79"/>
      <c r="J93" s="79"/>
      <c r="K93" s="80"/>
    </row>
    <row r="94" spans="2:11" ht="18.75" thickTop="1" thickBot="1" x14ac:dyDescent="0.4">
      <c r="B94" s="81"/>
      <c r="C94" s="81"/>
      <c r="D94" s="22"/>
      <c r="E94" s="22"/>
      <c r="F94" s="22"/>
      <c r="G94" s="22"/>
      <c r="H94" s="22"/>
      <c r="I94" s="22"/>
      <c r="J94" s="22"/>
      <c r="K94" s="22"/>
    </row>
    <row r="95" spans="2:11" ht="18.75" thickTop="1" thickBot="1" x14ac:dyDescent="0.4">
      <c r="B95" s="128" t="s">
        <v>98</v>
      </c>
      <c r="C95" s="82"/>
      <c r="D95" s="83"/>
      <c r="E95" s="22"/>
      <c r="F95" s="22"/>
      <c r="G95" s="22"/>
      <c r="H95" s="22"/>
      <c r="I95" s="22"/>
      <c r="J95" s="22"/>
      <c r="K95" s="22"/>
    </row>
    <row r="96" spans="2:11" ht="18" thickTop="1" x14ac:dyDescent="0.35">
      <c r="B96" s="84"/>
      <c r="C96" s="84"/>
      <c r="D96" s="22"/>
      <c r="E96" s="22"/>
      <c r="F96" s="22"/>
      <c r="G96" s="22"/>
      <c r="H96" s="22"/>
      <c r="I96" s="22"/>
      <c r="J96" s="22"/>
      <c r="K96" s="22"/>
    </row>
    <row r="97" spans="2:11" ht="17.25" x14ac:dyDescent="0.35">
      <c r="B97" s="99"/>
      <c r="C97" s="99"/>
      <c r="D97" s="22"/>
      <c r="E97" s="22"/>
      <c r="F97" s="22"/>
      <c r="G97" s="22"/>
      <c r="H97" s="22"/>
      <c r="I97" s="22"/>
      <c r="J97" s="22"/>
      <c r="K97" s="22"/>
    </row>
    <row r="98" spans="2:11" ht="17.25" x14ac:dyDescent="0.35">
      <c r="B98" s="99"/>
      <c r="C98" s="99"/>
      <c r="D98" s="22"/>
      <c r="E98" s="22"/>
      <c r="F98" s="22"/>
      <c r="G98" s="22"/>
      <c r="H98" s="22"/>
      <c r="I98" s="22"/>
      <c r="J98" s="22"/>
      <c r="K98" s="22"/>
    </row>
    <row r="99" spans="2:11" ht="17.25" x14ac:dyDescent="0.35">
      <c r="B99" s="99"/>
      <c r="C99" s="99"/>
      <c r="D99" s="22"/>
      <c r="E99" s="22"/>
      <c r="F99" s="22"/>
      <c r="G99" s="22"/>
      <c r="H99" s="22"/>
      <c r="I99" s="22"/>
      <c r="J99" s="22"/>
      <c r="K99" s="22"/>
    </row>
    <row r="100" spans="2:11" ht="14.25" x14ac:dyDescent="0.3">
      <c r="B100" s="76"/>
      <c r="C100" s="76"/>
      <c r="D100" s="23"/>
      <c r="E100" s="23"/>
      <c r="F100" s="23"/>
      <c r="G100" s="23"/>
      <c r="H100" s="23"/>
      <c r="I100" s="23"/>
      <c r="J100" s="23"/>
      <c r="K100" s="23"/>
    </row>
    <row r="101" spans="2:11" ht="14.25" x14ac:dyDescent="0.3">
      <c r="B101" s="76"/>
      <c r="C101" s="76"/>
      <c r="D101" s="23"/>
      <c r="E101" s="23"/>
      <c r="F101" s="23"/>
      <c r="G101" s="23"/>
      <c r="H101" s="23"/>
      <c r="I101" s="23"/>
      <c r="J101" s="23"/>
      <c r="K101" s="23"/>
    </row>
    <row r="102" spans="2:11" ht="14.25" x14ac:dyDescent="0.3">
      <c r="B102" s="76"/>
      <c r="C102" s="76"/>
      <c r="D102" s="23"/>
      <c r="E102" s="23"/>
      <c r="F102" s="23"/>
      <c r="G102" s="23"/>
      <c r="H102" s="23"/>
      <c r="I102" s="23"/>
      <c r="J102" s="23"/>
      <c r="K102" s="23"/>
    </row>
    <row r="103" spans="2:11" ht="14.25" x14ac:dyDescent="0.3">
      <c r="B103" s="76"/>
      <c r="C103" s="76"/>
      <c r="D103" s="23"/>
      <c r="E103" s="23"/>
      <c r="F103" s="23"/>
      <c r="G103" s="23"/>
      <c r="H103" s="23"/>
      <c r="I103" s="23"/>
      <c r="J103" s="23"/>
      <c r="K103" s="23"/>
    </row>
    <row r="104" spans="2:11" ht="14.25" x14ac:dyDescent="0.3">
      <c r="B104" s="76"/>
      <c r="C104" s="76"/>
      <c r="D104" s="23"/>
      <c r="E104" s="23"/>
      <c r="F104" s="23"/>
      <c r="G104" s="23"/>
      <c r="H104" s="23"/>
      <c r="I104" s="23"/>
      <c r="J104" s="23"/>
      <c r="K104" s="23"/>
    </row>
    <row r="105" spans="2:11" ht="14.25" x14ac:dyDescent="0.3">
      <c r="B105" s="76"/>
      <c r="C105" s="76"/>
      <c r="D105" s="23"/>
      <c r="E105" s="23"/>
      <c r="F105" s="23"/>
      <c r="G105" s="23"/>
      <c r="H105" s="23"/>
      <c r="I105" s="23"/>
      <c r="J105" s="23"/>
      <c r="K105" s="23"/>
    </row>
    <row r="106" spans="2:11" ht="14.25" x14ac:dyDescent="0.3">
      <c r="B106" s="76"/>
      <c r="C106" s="76"/>
      <c r="D106" s="23"/>
      <c r="E106" s="23"/>
      <c r="F106" s="23"/>
      <c r="G106" s="23"/>
      <c r="H106" s="23"/>
      <c r="I106" s="23"/>
      <c r="J106" s="23"/>
      <c r="K106" s="23"/>
    </row>
    <row r="107" spans="2:11" ht="14.25" x14ac:dyDescent="0.3">
      <c r="B107" s="76"/>
      <c r="C107" s="76"/>
      <c r="D107" s="23"/>
      <c r="E107" s="23"/>
      <c r="F107" s="23"/>
      <c r="G107" s="23"/>
      <c r="H107" s="23"/>
      <c r="I107" s="23"/>
      <c r="J107" s="23"/>
      <c r="K107" s="23"/>
    </row>
    <row r="108" spans="2:11" ht="14.25" x14ac:dyDescent="0.3">
      <c r="B108" s="76"/>
      <c r="C108" s="76"/>
      <c r="D108" s="23"/>
      <c r="E108" s="23"/>
      <c r="F108" s="23"/>
      <c r="G108" s="23"/>
      <c r="H108" s="23"/>
      <c r="I108" s="23"/>
      <c r="J108" s="23"/>
      <c r="K108" s="23"/>
    </row>
    <row r="109" spans="2:11" x14ac:dyDescent="0.2">
      <c r="B109" s="77"/>
      <c r="C109" s="77"/>
    </row>
    <row r="110" spans="2:11" x14ac:dyDescent="0.2">
      <c r="B110" s="77"/>
      <c r="C110" s="77"/>
    </row>
    <row r="111" spans="2:11" x14ac:dyDescent="0.2">
      <c r="B111" s="77"/>
      <c r="C111" s="77"/>
    </row>
    <row r="112" spans="2:11" x14ac:dyDescent="0.2">
      <c r="B112" s="77"/>
      <c r="C112" s="77"/>
    </row>
    <row r="113" spans="2:3" x14ac:dyDescent="0.2">
      <c r="B113" s="77"/>
      <c r="C113" s="77"/>
    </row>
    <row r="114" spans="2:3" x14ac:dyDescent="0.2">
      <c r="B114" s="77"/>
      <c r="C114" s="77"/>
    </row>
    <row r="115" spans="2:3" x14ac:dyDescent="0.2">
      <c r="B115" s="77"/>
      <c r="C115" s="77"/>
    </row>
    <row r="116" spans="2:3" x14ac:dyDescent="0.2">
      <c r="B116" s="77"/>
      <c r="C116" s="77"/>
    </row>
    <row r="117" spans="2:3" x14ac:dyDescent="0.2">
      <c r="B117" s="77"/>
      <c r="C117" s="77"/>
    </row>
    <row r="118" spans="2:3" x14ac:dyDescent="0.2">
      <c r="B118" s="77"/>
      <c r="C118" s="77"/>
    </row>
    <row r="119" spans="2:3" x14ac:dyDescent="0.2">
      <c r="B119" s="77"/>
      <c r="C119" s="77"/>
    </row>
    <row r="120" spans="2:3" x14ac:dyDescent="0.2">
      <c r="B120" s="77"/>
      <c r="C120" s="77"/>
    </row>
    <row r="121" spans="2:3" x14ac:dyDescent="0.2">
      <c r="B121" s="77"/>
      <c r="C121" s="77"/>
    </row>
    <row r="122" spans="2:3" x14ac:dyDescent="0.2">
      <c r="B122" s="77"/>
      <c r="C122" s="77"/>
    </row>
    <row r="123" spans="2:3" x14ac:dyDescent="0.2">
      <c r="B123" s="77"/>
      <c r="C123" s="77"/>
    </row>
    <row r="124" spans="2:3" x14ac:dyDescent="0.2">
      <c r="B124" s="77"/>
      <c r="C124" s="77"/>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algorithmName="SHA-512" hashValue="dvsNdDamGQ2aKc7K0riFFQ2EIaNgf6qqaWrGZm0wbxzuAZEy4ucSZOVPaXmekPhoEu+B6i4Y87JGTjhoL4sK0A==" saltValue="9+85F4w4G8jxNsxGSEc0Fw==" spinCount="100000" sheet="1" objects="1" scenarios="1" insertRows="0"/>
  <protectedRanges>
    <protectedRange sqref="H62:K91" name="Sonstiges"/>
    <protectedRange sqref="B34:K57" name="Neu im Bücherregal"/>
    <protectedRange sqref="B6:K30" name="Gelesene und gehörte Bücher"/>
  </protectedRanges>
  <mergeCells count="146">
    <mergeCell ref="H36:I36"/>
    <mergeCell ref="H37:I37"/>
    <mergeCell ref="B2:K2"/>
    <mergeCell ref="B4:K4"/>
    <mergeCell ref="B32:K32"/>
    <mergeCell ref="H33:I33"/>
    <mergeCell ref="H34:I34"/>
    <mergeCell ref="H35:I35"/>
    <mergeCell ref="H38:I38"/>
    <mergeCell ref="H39:I39"/>
    <mergeCell ref="H40:I40"/>
    <mergeCell ref="H41:I41"/>
    <mergeCell ref="H52:I52"/>
    <mergeCell ref="H53:I53"/>
    <mergeCell ref="H42:I42"/>
    <mergeCell ref="H43:I43"/>
    <mergeCell ref="H44:I44"/>
    <mergeCell ref="H45:I45"/>
    <mergeCell ref="H46:I46"/>
    <mergeCell ref="H47:I47"/>
    <mergeCell ref="H48:I48"/>
    <mergeCell ref="H49:I49"/>
    <mergeCell ref="H54:I54"/>
    <mergeCell ref="H55:I55"/>
    <mergeCell ref="H56:I56"/>
    <mergeCell ref="H57:I57"/>
    <mergeCell ref="B59:D59"/>
    <mergeCell ref="E59:G59"/>
    <mergeCell ref="H59:K59"/>
    <mergeCell ref="H50:I50"/>
    <mergeCell ref="H51:I51"/>
    <mergeCell ref="B63:C63"/>
    <mergeCell ref="F63:G63"/>
    <mergeCell ref="H63:K63"/>
    <mergeCell ref="B64:C64"/>
    <mergeCell ref="F64:G64"/>
    <mergeCell ref="H64:K64"/>
    <mergeCell ref="B60:C60"/>
    <mergeCell ref="B61:C61"/>
    <mergeCell ref="F61:G61"/>
    <mergeCell ref="H61:K61"/>
    <mergeCell ref="B62:C62"/>
    <mergeCell ref="E62:G62"/>
    <mergeCell ref="H62:K62"/>
    <mergeCell ref="B67:C67"/>
    <mergeCell ref="F67:G67"/>
    <mergeCell ref="H67:K67"/>
    <mergeCell ref="B68:C68"/>
    <mergeCell ref="F68:G68"/>
    <mergeCell ref="H68:K68"/>
    <mergeCell ref="B65:C65"/>
    <mergeCell ref="F65:G65"/>
    <mergeCell ref="H65:K65"/>
    <mergeCell ref="B66:C66"/>
    <mergeCell ref="F66:G66"/>
    <mergeCell ref="H66:K66"/>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76:C76"/>
    <mergeCell ref="F76:G76"/>
    <mergeCell ref="H76:K76"/>
    <mergeCell ref="B77:C77"/>
    <mergeCell ref="F77:G77"/>
    <mergeCell ref="H77:K77"/>
    <mergeCell ref="B74:C74"/>
    <mergeCell ref="E74:G74"/>
    <mergeCell ref="H74:K74"/>
    <mergeCell ref="B75:C75"/>
    <mergeCell ref="F75:G75"/>
    <mergeCell ref="H75:K75"/>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3:C103"/>
    <mergeCell ref="B104:C104"/>
    <mergeCell ref="B105:C105"/>
    <mergeCell ref="B106:C106"/>
    <mergeCell ref="B107:C107"/>
    <mergeCell ref="B108:C108"/>
    <mergeCell ref="B109:C109"/>
    <mergeCell ref="B110:C110"/>
    <mergeCell ref="B101:C101"/>
    <mergeCell ref="B102:C102"/>
  </mergeCells>
  <phoneticPr fontId="11" type="noConversion"/>
  <dataValidations count="7">
    <dataValidation type="list" allowBlank="1" showInputMessage="1" showErrorMessage="1" sqref="K34:K57" xr:uid="{00000000-0002-0000-0700-000000000000}">
      <formula1>$K$342:$K$348</formula1>
    </dataValidation>
    <dataValidation type="list" showInputMessage="1" showErrorMessage="1" sqref="G34:G57" xr:uid="{00000000-0002-0000-0700-000001000000}">
      <formula1>$G$342:$G$355</formula1>
    </dataValidation>
    <dataValidation type="list" showInputMessage="1" showErrorMessage="1" sqref="F34:F57" xr:uid="{00000000-0002-0000-0700-000002000000}">
      <formula1>$F$342:$F$347</formula1>
    </dataValidation>
    <dataValidation type="list" allowBlank="1" showInputMessage="1" showErrorMessage="1" sqref="C34:C57" xr:uid="{00000000-0002-0000-0700-000003000000}">
      <formula1>$C$342:$C$345</formula1>
    </dataValidation>
    <dataValidation type="list" showInputMessage="1" showErrorMessage="1" sqref="I6:I30" xr:uid="{00000000-0002-0000-0700-000004000000}">
      <formula1>$I$342:$I$352</formula1>
    </dataValidation>
    <dataValidation type="list" allowBlank="1" showInputMessage="1" showErrorMessage="1" sqref="F6:F30" xr:uid="{00000000-0002-0000-0700-000005000000}">
      <formula1>$F$342:$F$347</formula1>
    </dataValidation>
    <dataValidation type="list" showInputMessage="1" showErrorMessage="1" promptTitle="Buchart" sqref="C6:C30" xr:uid="{00000000-0002-0000-0700-00000600000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dimension ref="B1:K378"/>
  <sheetViews>
    <sheetView zoomScaleNormal="100" workbookViewId="0">
      <selection activeCell="E97" sqref="E97"/>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118" t="s">
        <v>107</v>
      </c>
      <c r="C2" s="119"/>
      <c r="D2" s="119"/>
      <c r="E2" s="119"/>
      <c r="F2" s="119"/>
      <c r="G2" s="119"/>
      <c r="H2" s="119"/>
      <c r="I2" s="119"/>
      <c r="J2" s="119"/>
      <c r="K2" s="120"/>
    </row>
    <row r="3" spans="2:11" ht="13.5" thickBot="1" x14ac:dyDescent="0.25"/>
    <row r="4" spans="2:11" ht="22.5" customHeight="1" thickBot="1" x14ac:dyDescent="0.6">
      <c r="B4" s="121" t="s">
        <v>0</v>
      </c>
      <c r="C4" s="122"/>
      <c r="D4" s="122"/>
      <c r="E4" s="122"/>
      <c r="F4" s="122"/>
      <c r="G4" s="122"/>
      <c r="H4" s="122"/>
      <c r="I4" s="122"/>
      <c r="J4" s="122"/>
      <c r="K4" s="123"/>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121" t="s">
        <v>72</v>
      </c>
      <c r="C32" s="122"/>
      <c r="D32" s="122"/>
      <c r="E32" s="122"/>
      <c r="F32" s="122"/>
      <c r="G32" s="122"/>
      <c r="H32" s="122"/>
      <c r="I32" s="122"/>
      <c r="J32" s="122"/>
      <c r="K32" s="123"/>
    </row>
    <row r="33" spans="2:11" ht="18" customHeight="1" thickBot="1" x14ac:dyDescent="0.4">
      <c r="B33" s="13" t="s">
        <v>1</v>
      </c>
      <c r="C33" s="1" t="s">
        <v>2</v>
      </c>
      <c r="D33" s="1" t="s">
        <v>3</v>
      </c>
      <c r="E33" s="1" t="s">
        <v>4</v>
      </c>
      <c r="F33" s="1" t="s">
        <v>18</v>
      </c>
      <c r="G33" s="1" t="s">
        <v>19</v>
      </c>
      <c r="H33" s="124" t="s">
        <v>20</v>
      </c>
      <c r="I33" s="125"/>
      <c r="J33" s="14" t="s">
        <v>21</v>
      </c>
      <c r="K33" s="15" t="s">
        <v>22</v>
      </c>
    </row>
    <row r="34" spans="2:11" ht="18" customHeight="1" thickBot="1" x14ac:dyDescent="0.35">
      <c r="B34" s="7">
        <v>1</v>
      </c>
      <c r="C34" s="8"/>
      <c r="D34" s="8"/>
      <c r="E34" s="8"/>
      <c r="F34" s="8"/>
      <c r="G34" s="8"/>
      <c r="H34" s="126"/>
      <c r="I34" s="127"/>
      <c r="J34" s="16"/>
      <c r="K34" s="17"/>
    </row>
    <row r="35" spans="2:11" ht="18" customHeight="1" thickBot="1" x14ac:dyDescent="0.35">
      <c r="B35" s="7">
        <v>2</v>
      </c>
      <c r="C35" s="8"/>
      <c r="D35" s="8"/>
      <c r="E35" s="8"/>
      <c r="F35" s="8"/>
      <c r="G35" s="8"/>
      <c r="H35" s="114"/>
      <c r="I35" s="115"/>
      <c r="J35" s="18"/>
      <c r="K35" s="19"/>
    </row>
    <row r="36" spans="2:11" ht="18" customHeight="1" thickBot="1" x14ac:dyDescent="0.35">
      <c r="B36" s="7">
        <v>3</v>
      </c>
      <c r="C36" s="8"/>
      <c r="D36" s="8"/>
      <c r="E36" s="8"/>
      <c r="F36" s="8"/>
      <c r="G36" s="8"/>
      <c r="H36" s="114"/>
      <c r="I36" s="115"/>
      <c r="J36" s="18"/>
      <c r="K36" s="19"/>
    </row>
    <row r="37" spans="2:11" ht="18" customHeight="1" thickBot="1" x14ac:dyDescent="0.35">
      <c r="B37" s="7">
        <v>4</v>
      </c>
      <c r="C37" s="8"/>
      <c r="D37" s="8"/>
      <c r="E37" s="8"/>
      <c r="F37" s="8"/>
      <c r="G37" s="8"/>
      <c r="H37" s="114"/>
      <c r="I37" s="115"/>
      <c r="J37" s="18"/>
      <c r="K37" s="19"/>
    </row>
    <row r="38" spans="2:11" ht="18" customHeight="1" thickBot="1" x14ac:dyDescent="0.35">
      <c r="B38" s="7">
        <v>5</v>
      </c>
      <c r="C38" s="8"/>
      <c r="D38" s="8"/>
      <c r="E38" s="8"/>
      <c r="F38" s="8"/>
      <c r="G38" s="8"/>
      <c r="H38" s="114"/>
      <c r="I38" s="115"/>
      <c r="J38" s="18"/>
      <c r="K38" s="19"/>
    </row>
    <row r="39" spans="2:11" ht="18" customHeight="1" thickBot="1" x14ac:dyDescent="0.35">
      <c r="B39" s="7">
        <v>6</v>
      </c>
      <c r="C39" s="8"/>
      <c r="D39" s="8"/>
      <c r="E39" s="8"/>
      <c r="F39" s="8"/>
      <c r="G39" s="8"/>
      <c r="H39" s="114"/>
      <c r="I39" s="115"/>
      <c r="J39" s="18"/>
      <c r="K39" s="19"/>
    </row>
    <row r="40" spans="2:11" ht="18" customHeight="1" thickBot="1" x14ac:dyDescent="0.35">
      <c r="B40" s="7">
        <v>7</v>
      </c>
      <c r="C40" s="8"/>
      <c r="D40" s="8"/>
      <c r="E40" s="8"/>
      <c r="F40" s="8"/>
      <c r="G40" s="8"/>
      <c r="H40" s="114"/>
      <c r="I40" s="115"/>
      <c r="J40" s="18"/>
      <c r="K40" s="19"/>
    </row>
    <row r="41" spans="2:11" ht="18" customHeight="1" thickBot="1" x14ac:dyDescent="0.35">
      <c r="B41" s="7">
        <v>8</v>
      </c>
      <c r="C41" s="8"/>
      <c r="D41" s="8"/>
      <c r="E41" s="8"/>
      <c r="F41" s="8"/>
      <c r="G41" s="8"/>
      <c r="H41" s="114"/>
      <c r="I41" s="115"/>
      <c r="J41" s="18"/>
      <c r="K41" s="19"/>
    </row>
    <row r="42" spans="2:11" ht="18" customHeight="1" thickBot="1" x14ac:dyDescent="0.35">
      <c r="B42" s="7">
        <v>9</v>
      </c>
      <c r="C42" s="8"/>
      <c r="D42" s="8"/>
      <c r="E42" s="8"/>
      <c r="F42" s="8"/>
      <c r="G42" s="8"/>
      <c r="H42" s="114"/>
      <c r="I42" s="115"/>
      <c r="J42" s="18"/>
      <c r="K42" s="19"/>
    </row>
    <row r="43" spans="2:11" ht="18" customHeight="1" thickBot="1" x14ac:dyDescent="0.35">
      <c r="B43" s="7">
        <v>10</v>
      </c>
      <c r="C43" s="8"/>
      <c r="D43" s="8"/>
      <c r="E43" s="8"/>
      <c r="F43" s="8"/>
      <c r="G43" s="8"/>
      <c r="H43" s="114"/>
      <c r="I43" s="115"/>
      <c r="J43" s="18"/>
      <c r="K43" s="19"/>
    </row>
    <row r="44" spans="2:11" ht="18" customHeight="1" thickBot="1" x14ac:dyDescent="0.35">
      <c r="B44" s="7">
        <v>11</v>
      </c>
      <c r="C44" s="8"/>
      <c r="D44" s="8"/>
      <c r="E44" s="8"/>
      <c r="F44" s="8"/>
      <c r="G44" s="8"/>
      <c r="H44" s="114"/>
      <c r="I44" s="115"/>
      <c r="J44" s="18"/>
      <c r="K44" s="19"/>
    </row>
    <row r="45" spans="2:11" ht="18" customHeight="1" thickBot="1" x14ac:dyDescent="0.35">
      <c r="B45" s="7">
        <v>12</v>
      </c>
      <c r="C45" s="8"/>
      <c r="D45" s="8"/>
      <c r="E45" s="8"/>
      <c r="F45" s="8"/>
      <c r="G45" s="8"/>
      <c r="H45" s="114"/>
      <c r="I45" s="115"/>
      <c r="J45" s="18"/>
      <c r="K45" s="19"/>
    </row>
    <row r="46" spans="2:11" ht="18" customHeight="1" thickBot="1" x14ac:dyDescent="0.35">
      <c r="B46" s="7">
        <v>13</v>
      </c>
      <c r="C46" s="8"/>
      <c r="D46" s="8"/>
      <c r="E46" s="8"/>
      <c r="F46" s="8"/>
      <c r="G46" s="8"/>
      <c r="H46" s="114"/>
      <c r="I46" s="115"/>
      <c r="J46" s="18"/>
      <c r="K46" s="19"/>
    </row>
    <row r="47" spans="2:11" ht="18" customHeight="1" thickBot="1" x14ac:dyDescent="0.35">
      <c r="B47" s="7">
        <v>14</v>
      </c>
      <c r="C47" s="8"/>
      <c r="D47" s="8"/>
      <c r="E47" s="8"/>
      <c r="F47" s="8"/>
      <c r="G47" s="8"/>
      <c r="H47" s="114"/>
      <c r="I47" s="115"/>
      <c r="J47" s="18"/>
      <c r="K47" s="19"/>
    </row>
    <row r="48" spans="2:11" ht="18" customHeight="1" thickBot="1" x14ac:dyDescent="0.35">
      <c r="B48" s="7">
        <v>15</v>
      </c>
      <c r="C48" s="8"/>
      <c r="D48" s="8"/>
      <c r="E48" s="8"/>
      <c r="F48" s="8"/>
      <c r="G48" s="8"/>
      <c r="H48" s="114"/>
      <c r="I48" s="115"/>
      <c r="J48" s="18"/>
      <c r="K48" s="19"/>
    </row>
    <row r="49" spans="2:11" ht="18" customHeight="1" thickBot="1" x14ac:dyDescent="0.35">
      <c r="B49" s="7">
        <v>16</v>
      </c>
      <c r="C49" s="8"/>
      <c r="D49" s="8"/>
      <c r="E49" s="8"/>
      <c r="F49" s="8"/>
      <c r="G49" s="8"/>
      <c r="H49" s="114"/>
      <c r="I49" s="115"/>
      <c r="J49" s="18"/>
      <c r="K49" s="19"/>
    </row>
    <row r="50" spans="2:11" ht="18" customHeight="1" thickBot="1" x14ac:dyDescent="0.35">
      <c r="B50" s="7">
        <v>17</v>
      </c>
      <c r="C50" s="8"/>
      <c r="D50" s="8"/>
      <c r="E50" s="8"/>
      <c r="F50" s="8"/>
      <c r="G50" s="8"/>
      <c r="H50" s="114"/>
      <c r="I50" s="115"/>
      <c r="J50" s="18"/>
      <c r="K50" s="19"/>
    </row>
    <row r="51" spans="2:11" ht="18" customHeight="1" thickBot="1" x14ac:dyDescent="0.35">
      <c r="B51" s="7">
        <v>18</v>
      </c>
      <c r="C51" s="8"/>
      <c r="D51" s="8"/>
      <c r="E51" s="8"/>
      <c r="F51" s="8"/>
      <c r="G51" s="8"/>
      <c r="H51" s="114"/>
      <c r="I51" s="115"/>
      <c r="J51" s="18"/>
      <c r="K51" s="19"/>
    </row>
    <row r="52" spans="2:11" ht="18" customHeight="1" thickBot="1" x14ac:dyDescent="0.35">
      <c r="B52" s="7">
        <v>19</v>
      </c>
      <c r="C52" s="8"/>
      <c r="D52" s="8"/>
      <c r="E52" s="8"/>
      <c r="F52" s="8"/>
      <c r="G52" s="8"/>
      <c r="H52" s="114"/>
      <c r="I52" s="115"/>
      <c r="J52" s="18"/>
      <c r="K52" s="19"/>
    </row>
    <row r="53" spans="2:11" ht="18" customHeight="1" thickBot="1" x14ac:dyDescent="0.35">
      <c r="B53" s="7">
        <v>20</v>
      </c>
      <c r="C53" s="8"/>
      <c r="D53" s="8"/>
      <c r="E53" s="8"/>
      <c r="F53" s="8"/>
      <c r="G53" s="8"/>
      <c r="H53" s="114"/>
      <c r="I53" s="115"/>
      <c r="J53" s="18"/>
      <c r="K53" s="19"/>
    </row>
    <row r="54" spans="2:11" ht="18" customHeight="1" thickBot="1" x14ac:dyDescent="0.35">
      <c r="B54" s="7">
        <v>21</v>
      </c>
      <c r="C54" s="8"/>
      <c r="D54" s="8"/>
      <c r="E54" s="8"/>
      <c r="F54" s="8"/>
      <c r="G54" s="8"/>
      <c r="H54" s="114"/>
      <c r="I54" s="115"/>
      <c r="J54" s="18"/>
      <c r="K54" s="19"/>
    </row>
    <row r="55" spans="2:11" ht="18" customHeight="1" thickBot="1" x14ac:dyDescent="0.35">
      <c r="B55" s="7">
        <v>22</v>
      </c>
      <c r="C55" s="8"/>
      <c r="D55" s="8"/>
      <c r="E55" s="8"/>
      <c r="F55" s="8"/>
      <c r="G55" s="8"/>
      <c r="H55" s="114"/>
      <c r="I55" s="115"/>
      <c r="J55" s="18"/>
      <c r="K55" s="19"/>
    </row>
    <row r="56" spans="2:11" ht="18" customHeight="1" thickBot="1" x14ac:dyDescent="0.35">
      <c r="B56" s="7">
        <v>23</v>
      </c>
      <c r="C56" s="8"/>
      <c r="D56" s="8"/>
      <c r="E56" s="8"/>
      <c r="F56" s="8"/>
      <c r="G56" s="8"/>
      <c r="H56" s="114"/>
      <c r="I56" s="115"/>
      <c r="J56" s="18"/>
      <c r="K56" s="19"/>
    </row>
    <row r="57" spans="2:11" ht="18" customHeight="1" thickBot="1" x14ac:dyDescent="0.35">
      <c r="B57" s="3">
        <v>24</v>
      </c>
      <c r="C57" s="11"/>
      <c r="D57" s="11"/>
      <c r="E57" s="11"/>
      <c r="F57" s="11"/>
      <c r="G57" s="11"/>
      <c r="H57" s="116"/>
      <c r="I57" s="117"/>
      <c r="J57" s="20"/>
      <c r="K57" s="21"/>
    </row>
    <row r="58" spans="2:11" ht="7.5" customHeight="1" thickBot="1" x14ac:dyDescent="0.25"/>
    <row r="59" spans="2:11" ht="22.5" customHeight="1" thickBot="1" x14ac:dyDescent="0.25">
      <c r="B59" s="118" t="s">
        <v>28</v>
      </c>
      <c r="C59" s="119"/>
      <c r="D59" s="120"/>
      <c r="E59" s="118" t="s">
        <v>8</v>
      </c>
      <c r="F59" s="119"/>
      <c r="G59" s="120"/>
      <c r="H59" s="118" t="s">
        <v>29</v>
      </c>
      <c r="I59" s="119"/>
      <c r="J59" s="119"/>
      <c r="K59" s="120"/>
    </row>
    <row r="60" spans="2:11" ht="7.5" customHeight="1" thickBot="1" x14ac:dyDescent="0.25">
      <c r="B60" s="108"/>
      <c r="C60" s="108"/>
    </row>
    <row r="61" spans="2:11" ht="7.5" customHeight="1" thickTop="1" x14ac:dyDescent="0.2">
      <c r="B61" s="109"/>
      <c r="C61" s="110"/>
      <c r="D61" s="26"/>
      <c r="E61" s="27"/>
      <c r="F61" s="111"/>
      <c r="G61" s="112"/>
      <c r="H61" s="109"/>
      <c r="I61" s="110"/>
      <c r="J61" s="110"/>
      <c r="K61" s="113"/>
    </row>
    <row r="62" spans="2:11" ht="17.25" x14ac:dyDescent="0.35">
      <c r="B62" s="100">
        <f>SUM(B63:C65)</f>
        <v>0</v>
      </c>
      <c r="C62" s="101"/>
      <c r="D62" s="28" t="s">
        <v>30</v>
      </c>
      <c r="E62" s="100" t="s">
        <v>31</v>
      </c>
      <c r="F62" s="101"/>
      <c r="G62" s="102"/>
      <c r="H62" s="89"/>
      <c r="I62" s="90"/>
      <c r="J62" s="90"/>
      <c r="K62" s="91"/>
    </row>
    <row r="63" spans="2:11" ht="17.25" x14ac:dyDescent="0.35">
      <c r="B63" s="85">
        <f>SUMPRODUCT((C6:C30="Buch")*(F6:F30="gelesen"))</f>
        <v>0</v>
      </c>
      <c r="C63" s="86"/>
      <c r="D63" s="34" t="s">
        <v>32</v>
      </c>
      <c r="E63" s="32">
        <f>COUNTIF(I6:I30,1)</f>
        <v>0</v>
      </c>
      <c r="F63" s="87" t="s">
        <v>33</v>
      </c>
      <c r="G63" s="88"/>
      <c r="H63" s="89"/>
      <c r="I63" s="90"/>
      <c r="J63" s="90"/>
      <c r="K63" s="91"/>
    </row>
    <row r="64" spans="2:11" ht="17.25" x14ac:dyDescent="0.35">
      <c r="B64" s="85">
        <f>SUMPRODUCT((C6:C30="eBook")*(F6:F30="gelesen"))</f>
        <v>0</v>
      </c>
      <c r="C64" s="86"/>
      <c r="D64" s="34" t="s">
        <v>34</v>
      </c>
      <c r="E64" s="32">
        <f>COUNTIF(I6:I30,"1,5")</f>
        <v>0</v>
      </c>
      <c r="F64" s="87" t="s">
        <v>35</v>
      </c>
      <c r="G64" s="88"/>
      <c r="H64" s="89"/>
      <c r="I64" s="90"/>
      <c r="J64" s="90"/>
      <c r="K64" s="91"/>
    </row>
    <row r="65" spans="2:11" ht="17.25" x14ac:dyDescent="0.35">
      <c r="B65" s="85">
        <f>SUMPRODUCT((C6:C30="Hörbuch")*(F6:F30="gehört"))</f>
        <v>0</v>
      </c>
      <c r="C65" s="86"/>
      <c r="D65" s="34" t="s">
        <v>36</v>
      </c>
      <c r="E65" s="32">
        <f>COUNTIF(I6:I30,2)</f>
        <v>0</v>
      </c>
      <c r="F65" s="87" t="s">
        <v>37</v>
      </c>
      <c r="G65" s="88"/>
      <c r="H65" s="89"/>
      <c r="I65" s="90"/>
      <c r="J65" s="90"/>
      <c r="K65" s="91"/>
    </row>
    <row r="66" spans="2:11" ht="17.25" x14ac:dyDescent="0.35">
      <c r="B66" s="85"/>
      <c r="C66" s="86"/>
      <c r="D66" s="34"/>
      <c r="E66" s="32">
        <f>COUNTIF(I6:I30,"2,5")</f>
        <v>0</v>
      </c>
      <c r="F66" s="87" t="s">
        <v>38</v>
      </c>
      <c r="G66" s="88"/>
      <c r="H66" s="89"/>
      <c r="I66" s="90"/>
      <c r="J66" s="90"/>
      <c r="K66" s="91"/>
    </row>
    <row r="67" spans="2:11" ht="17.25" x14ac:dyDescent="0.35">
      <c r="B67" s="85">
        <f>COUNTIF(F6:F30,"abgebrochen")</f>
        <v>0</v>
      </c>
      <c r="C67" s="86"/>
      <c r="D67" s="34" t="s">
        <v>39</v>
      </c>
      <c r="E67" s="32">
        <f>COUNTIF(I6:I30,3)</f>
        <v>0</v>
      </c>
      <c r="F67" s="87" t="s">
        <v>40</v>
      </c>
      <c r="G67" s="88"/>
      <c r="H67" s="89"/>
      <c r="I67" s="90"/>
      <c r="J67" s="90"/>
      <c r="K67" s="91"/>
    </row>
    <row r="68" spans="2:11" ht="17.25" x14ac:dyDescent="0.35">
      <c r="B68" s="85">
        <f>COUNTIF(F6:F30,"am lesen")</f>
        <v>0</v>
      </c>
      <c r="C68" s="86"/>
      <c r="D68" s="34" t="s">
        <v>41</v>
      </c>
      <c r="E68" s="32">
        <f>COUNTIF(I6:I30,"3,5")</f>
        <v>0</v>
      </c>
      <c r="F68" s="87" t="s">
        <v>42</v>
      </c>
      <c r="G68" s="88"/>
      <c r="H68" s="89"/>
      <c r="I68" s="90"/>
      <c r="J68" s="90"/>
      <c r="K68" s="91"/>
    </row>
    <row r="69" spans="2:11" ht="17.25" x14ac:dyDescent="0.35">
      <c r="B69" s="85">
        <f>COUNTIF(F6:F30,"am hören")</f>
        <v>0</v>
      </c>
      <c r="C69" s="86"/>
      <c r="D69" s="34" t="s">
        <v>43</v>
      </c>
      <c r="E69" s="32">
        <f>COUNTIF(I6:I30,4)</f>
        <v>0</v>
      </c>
      <c r="F69" s="87" t="s">
        <v>44</v>
      </c>
      <c r="G69" s="88"/>
      <c r="H69" s="89"/>
      <c r="I69" s="90"/>
      <c r="J69" s="90"/>
      <c r="K69" s="91"/>
    </row>
    <row r="70" spans="2:11" ht="17.25" x14ac:dyDescent="0.35">
      <c r="B70" s="32"/>
      <c r="C70" s="33"/>
      <c r="D70" s="34"/>
      <c r="E70" s="32">
        <f>COUNTIF(I6:I30,4.5)</f>
        <v>0</v>
      </c>
      <c r="F70" s="87" t="s">
        <v>45</v>
      </c>
      <c r="G70" s="88"/>
      <c r="H70" s="89"/>
      <c r="I70" s="90"/>
      <c r="J70" s="90"/>
      <c r="K70" s="91"/>
    </row>
    <row r="71" spans="2:11" ht="17.25" x14ac:dyDescent="0.35">
      <c r="B71" s="103">
        <f>SUMIF(F6:F30,"gelesen",J6:J30)</f>
        <v>0</v>
      </c>
      <c r="C71" s="104"/>
      <c r="D71" s="34" t="s">
        <v>46</v>
      </c>
      <c r="E71" s="32">
        <f>COUNTIF(I8:I30,5)</f>
        <v>0</v>
      </c>
      <c r="F71" s="87" t="s">
        <v>47</v>
      </c>
      <c r="G71" s="88"/>
      <c r="H71" s="89"/>
      <c r="I71" s="90"/>
      <c r="J71" s="90"/>
      <c r="K71" s="91"/>
    </row>
    <row r="72" spans="2:11" ht="17.25" x14ac:dyDescent="0.35">
      <c r="B72" s="105">
        <f>B71/31</f>
        <v>0</v>
      </c>
      <c r="C72" s="106"/>
      <c r="D72" s="39" t="s">
        <v>48</v>
      </c>
      <c r="E72" s="32">
        <f>COUNTIF(I6:I30,5.5)</f>
        <v>0</v>
      </c>
      <c r="F72" s="87" t="s">
        <v>49</v>
      </c>
      <c r="G72" s="88"/>
      <c r="H72" s="89"/>
      <c r="I72" s="90"/>
      <c r="J72" s="90"/>
      <c r="K72" s="91"/>
    </row>
    <row r="73" spans="2:11" ht="17.25" x14ac:dyDescent="0.35">
      <c r="B73" s="85"/>
      <c r="C73" s="86"/>
      <c r="D73" s="39"/>
      <c r="E73" s="40"/>
      <c r="F73" s="86"/>
      <c r="G73" s="107"/>
      <c r="H73" s="89"/>
      <c r="I73" s="90"/>
      <c r="J73" s="90"/>
      <c r="K73" s="91"/>
    </row>
    <row r="74" spans="2:11" ht="17.25" x14ac:dyDescent="0.35">
      <c r="B74" s="103">
        <f ca="1">SUMIF(F6:F30,"gehört",K6:K29)</f>
        <v>0</v>
      </c>
      <c r="C74" s="104"/>
      <c r="D74" s="34" t="s">
        <v>50</v>
      </c>
      <c r="E74" s="100" t="s">
        <v>8</v>
      </c>
      <c r="F74" s="101"/>
      <c r="G74" s="102"/>
      <c r="H74" s="89"/>
      <c r="I74" s="90"/>
      <c r="J74" s="90"/>
      <c r="K74" s="91"/>
    </row>
    <row r="75" spans="2:11" ht="17.25" x14ac:dyDescent="0.35">
      <c r="B75" s="105">
        <f ca="1">B74/31</f>
        <v>0</v>
      </c>
      <c r="C75" s="106"/>
      <c r="D75" s="39" t="s">
        <v>51</v>
      </c>
      <c r="E75" s="37">
        <f>SUMIF(C6:C30,"Buch",I6:I30)</f>
        <v>0</v>
      </c>
      <c r="F75" s="87" t="s">
        <v>52</v>
      </c>
      <c r="G75" s="88"/>
      <c r="H75" s="89"/>
      <c r="I75" s="90"/>
      <c r="J75" s="90"/>
      <c r="K75" s="91"/>
    </row>
    <row r="76" spans="2:11" ht="17.25" x14ac:dyDescent="0.35">
      <c r="B76" s="85"/>
      <c r="C76" s="86"/>
      <c r="D76" s="34"/>
      <c r="E76" s="37">
        <f>SUMIF(C6:C30,"eBook",I6:I30)</f>
        <v>0</v>
      </c>
      <c r="F76" s="87" t="s">
        <v>53</v>
      </c>
      <c r="G76" s="88"/>
      <c r="H76" s="89"/>
      <c r="I76" s="90"/>
      <c r="J76" s="90"/>
      <c r="K76" s="91"/>
    </row>
    <row r="77" spans="2:11" ht="17.25" x14ac:dyDescent="0.35">
      <c r="B77" s="100">
        <f>COUNTA(D34:D57)</f>
        <v>0</v>
      </c>
      <c r="C77" s="101"/>
      <c r="D77" s="28" t="s">
        <v>54</v>
      </c>
      <c r="E77" s="37">
        <f>SUMIF(C6:C30,"Hörbuch",I6:I30)</f>
        <v>0</v>
      </c>
      <c r="F77" s="87" t="s">
        <v>55</v>
      </c>
      <c r="G77" s="88"/>
      <c r="H77" s="89"/>
      <c r="I77" s="90"/>
      <c r="J77" s="90"/>
      <c r="K77" s="91"/>
    </row>
    <row r="78" spans="2:11" ht="17.25" x14ac:dyDescent="0.35">
      <c r="B78" s="85">
        <f>COUNTIF(G34:G57,"Gekauft")</f>
        <v>0</v>
      </c>
      <c r="C78" s="86"/>
      <c r="D78" s="34" t="s">
        <v>56</v>
      </c>
      <c r="E78" s="32"/>
      <c r="F78" s="87"/>
      <c r="G78" s="88"/>
      <c r="H78" s="89"/>
      <c r="I78" s="90"/>
      <c r="J78" s="90"/>
      <c r="K78" s="91"/>
    </row>
    <row r="79" spans="2:11" ht="17.25" x14ac:dyDescent="0.35">
      <c r="B79" s="85">
        <f>COUNTIF(G34:G57,"Gekauft bei Amazon")</f>
        <v>0</v>
      </c>
      <c r="C79" s="86"/>
      <c r="D79" s="34" t="s">
        <v>87</v>
      </c>
      <c r="E79" s="32"/>
      <c r="F79" s="35"/>
      <c r="G79" s="36"/>
      <c r="H79" s="29"/>
      <c r="I79" s="30"/>
      <c r="J79" s="30"/>
      <c r="K79" s="31"/>
    </row>
    <row r="80" spans="2:11" ht="17.25" x14ac:dyDescent="0.35">
      <c r="B80" s="85">
        <f>COUNTIF(G34:G57,"Gekauft bei Thalia")</f>
        <v>0</v>
      </c>
      <c r="C80" s="86"/>
      <c r="D80" s="34" t="s">
        <v>88</v>
      </c>
      <c r="E80" s="100" t="s">
        <v>58</v>
      </c>
      <c r="F80" s="101"/>
      <c r="G80" s="102"/>
      <c r="H80" s="29"/>
      <c r="I80" s="30"/>
      <c r="J80" s="30"/>
      <c r="K80" s="31"/>
    </row>
    <row r="81" spans="2:11" ht="17.25" x14ac:dyDescent="0.35">
      <c r="B81" s="85">
        <f>COUNTIF(G34:G57,"Gekauft bei buecher.de")</f>
        <v>0</v>
      </c>
      <c r="C81" s="86"/>
      <c r="D81" s="34" t="s">
        <v>89</v>
      </c>
      <c r="E81" s="37" t="e">
        <f>E75/B63</f>
        <v>#DIV/0!</v>
      </c>
      <c r="F81" s="87" t="s">
        <v>52</v>
      </c>
      <c r="G81" s="88"/>
      <c r="H81" s="29"/>
      <c r="I81" s="30"/>
      <c r="J81" s="30"/>
      <c r="K81" s="31"/>
    </row>
    <row r="82" spans="2:11" ht="17.25" x14ac:dyDescent="0.35">
      <c r="B82" s="85">
        <f>COUNTIF(G34:G57,"Gekauft im lokalen Buchhandel")</f>
        <v>0</v>
      </c>
      <c r="C82" s="86"/>
      <c r="D82" s="34" t="s">
        <v>90</v>
      </c>
      <c r="E82" s="32" t="e">
        <f>E76/B64</f>
        <v>#DIV/0!</v>
      </c>
      <c r="F82" s="87" t="s">
        <v>53</v>
      </c>
      <c r="G82" s="88"/>
      <c r="H82" s="29"/>
      <c r="I82" s="30"/>
      <c r="J82" s="30"/>
      <c r="K82" s="31"/>
    </row>
    <row r="83" spans="2:11" ht="17.25" x14ac:dyDescent="0.35">
      <c r="B83" s="85">
        <f>COUNTIF(G34:G57,"Gekauft bei Arvelle")</f>
        <v>0</v>
      </c>
      <c r="C83" s="86"/>
      <c r="D83" s="34" t="s">
        <v>91</v>
      </c>
      <c r="E83" s="37" t="e">
        <f>E77/B65</f>
        <v>#DIV/0!</v>
      </c>
      <c r="F83" s="87" t="s">
        <v>55</v>
      </c>
      <c r="G83" s="88"/>
      <c r="H83" s="29"/>
      <c r="I83" s="30"/>
      <c r="J83" s="30"/>
      <c r="K83" s="31"/>
    </row>
    <row r="84" spans="2:11" ht="17.25" x14ac:dyDescent="0.35">
      <c r="B84" s="85">
        <f>COUNTIF(G34:G57,"Gekauft bei Rebuy")</f>
        <v>0</v>
      </c>
      <c r="C84" s="86"/>
      <c r="D84" s="34" t="s">
        <v>92</v>
      </c>
      <c r="E84" s="32"/>
      <c r="F84" s="35"/>
      <c r="G84" s="36"/>
      <c r="H84" s="29"/>
      <c r="I84" s="30"/>
      <c r="J84" s="30"/>
      <c r="K84" s="31"/>
    </row>
    <row r="85" spans="2:11" ht="17.25" x14ac:dyDescent="0.35">
      <c r="B85" s="85">
        <f>COUNTIF(G34:G57,"Gekauft bei Medimops")</f>
        <v>0</v>
      </c>
      <c r="C85" s="86"/>
      <c r="D85" s="34" t="s">
        <v>93</v>
      </c>
      <c r="E85" s="32"/>
      <c r="F85" s="35"/>
      <c r="G85" s="36"/>
      <c r="H85" s="29"/>
      <c r="I85" s="30"/>
      <c r="J85" s="30"/>
      <c r="K85" s="31"/>
    </row>
    <row r="86" spans="2:11" ht="17.25" x14ac:dyDescent="0.35">
      <c r="B86" s="85">
        <f>COUNTIF(G34:G57,"Gekauft in einem anderen Geschäft")</f>
        <v>0</v>
      </c>
      <c r="C86" s="86"/>
      <c r="D86" s="34" t="s">
        <v>94</v>
      </c>
      <c r="E86" s="32"/>
      <c r="F86" s="35"/>
      <c r="G86" s="36"/>
      <c r="H86" s="29"/>
      <c r="I86" s="30"/>
      <c r="J86" s="30"/>
      <c r="K86" s="31"/>
    </row>
    <row r="87" spans="2:11" ht="17.25" x14ac:dyDescent="0.35">
      <c r="B87" s="85">
        <f>COUNTIF(G34:G57,"Geliehen")</f>
        <v>0</v>
      </c>
      <c r="C87" s="86"/>
      <c r="D87" s="34" t="s">
        <v>57</v>
      </c>
      <c r="E87" s="100"/>
      <c r="F87" s="101"/>
      <c r="G87" s="102"/>
      <c r="H87" s="89"/>
      <c r="I87" s="90"/>
      <c r="J87" s="90"/>
      <c r="K87" s="91"/>
    </row>
    <row r="88" spans="2:11" ht="17.25" x14ac:dyDescent="0.35">
      <c r="B88" s="85">
        <f>COUNTIF(G34:G57,"Geschenk")</f>
        <v>0</v>
      </c>
      <c r="C88" s="86"/>
      <c r="D88" s="34" t="s">
        <v>59</v>
      </c>
      <c r="E88" s="37"/>
      <c r="F88" s="87"/>
      <c r="G88" s="88"/>
      <c r="H88" s="89"/>
      <c r="I88" s="90"/>
      <c r="J88" s="90"/>
      <c r="K88" s="91"/>
    </row>
    <row r="89" spans="2:11" ht="17.25" x14ac:dyDescent="0.35">
      <c r="B89" s="85">
        <f>COUNTIF(G34:G57,"Reziexemplar")</f>
        <v>0</v>
      </c>
      <c r="C89" s="86"/>
      <c r="D89" s="34" t="s">
        <v>60</v>
      </c>
      <c r="E89" s="32"/>
      <c r="F89" s="87"/>
      <c r="G89" s="88"/>
      <c r="H89" s="89"/>
      <c r="I89" s="90"/>
      <c r="J89" s="90"/>
      <c r="K89" s="91"/>
    </row>
    <row r="90" spans="2:11" ht="17.25" x14ac:dyDescent="0.35">
      <c r="B90" s="85">
        <f>COUNTIF(G34:G57,"Getauscht")</f>
        <v>0</v>
      </c>
      <c r="C90" s="86"/>
      <c r="D90" s="34" t="s">
        <v>61</v>
      </c>
      <c r="E90" s="37"/>
      <c r="F90" s="87"/>
      <c r="G90" s="88"/>
      <c r="H90" s="89"/>
      <c r="I90" s="90"/>
      <c r="J90" s="90"/>
      <c r="K90" s="91"/>
    </row>
    <row r="91" spans="2:11" ht="17.25" x14ac:dyDescent="0.35">
      <c r="B91" s="32"/>
      <c r="C91" s="33"/>
      <c r="D91" s="34"/>
      <c r="E91" s="37"/>
      <c r="F91" s="35"/>
      <c r="G91" s="36"/>
      <c r="H91" s="29"/>
      <c r="I91" s="30"/>
      <c r="J91" s="30"/>
      <c r="K91" s="31"/>
    </row>
    <row r="92" spans="2:11" ht="17.25" x14ac:dyDescent="0.35">
      <c r="B92" s="92">
        <f>SUM(J34:J57)</f>
        <v>0</v>
      </c>
      <c r="C92" s="93"/>
      <c r="D92" s="28" t="s">
        <v>62</v>
      </c>
      <c r="E92" s="32"/>
      <c r="F92" s="87"/>
      <c r="G92" s="88"/>
      <c r="H92" s="41"/>
      <c r="I92" s="42"/>
      <c r="J92" s="94" t="s">
        <v>63</v>
      </c>
      <c r="K92" s="95"/>
    </row>
    <row r="93" spans="2:11" ht="7.5" customHeight="1" thickBot="1" x14ac:dyDescent="0.4">
      <c r="B93" s="96"/>
      <c r="C93" s="97"/>
      <c r="D93" s="43"/>
      <c r="E93" s="44"/>
      <c r="F93" s="97"/>
      <c r="G93" s="98"/>
      <c r="H93" s="78"/>
      <c r="I93" s="79"/>
      <c r="J93" s="79"/>
      <c r="K93" s="80"/>
    </row>
    <row r="94" spans="2:11" ht="18.75" thickTop="1" thickBot="1" x14ac:dyDescent="0.4">
      <c r="B94" s="81"/>
      <c r="C94" s="81"/>
      <c r="D94" s="22"/>
      <c r="E94" s="22"/>
      <c r="F94" s="22"/>
      <c r="G94" s="22"/>
      <c r="H94" s="22"/>
      <c r="I94" s="22"/>
      <c r="J94" s="22"/>
      <c r="K94" s="22"/>
    </row>
    <row r="95" spans="2:11" ht="18.75" thickTop="1" thickBot="1" x14ac:dyDescent="0.4">
      <c r="B95" s="128" t="s">
        <v>98</v>
      </c>
      <c r="C95" s="82"/>
      <c r="D95" s="83"/>
      <c r="E95" s="22"/>
      <c r="F95" s="22"/>
      <c r="G95" s="22"/>
      <c r="H95" s="22"/>
      <c r="I95" s="22"/>
      <c r="J95" s="22"/>
      <c r="K95" s="22"/>
    </row>
    <row r="96" spans="2:11" ht="18" thickTop="1" x14ac:dyDescent="0.35">
      <c r="B96" s="84"/>
      <c r="C96" s="84"/>
      <c r="D96" s="22"/>
      <c r="E96" s="22"/>
      <c r="F96" s="22"/>
      <c r="G96" s="22"/>
      <c r="H96" s="22"/>
      <c r="I96" s="22"/>
      <c r="J96" s="22"/>
      <c r="K96" s="22"/>
    </row>
    <row r="97" spans="2:11" ht="17.25" x14ac:dyDescent="0.35">
      <c r="B97" s="99"/>
      <c r="C97" s="99"/>
      <c r="D97" s="22"/>
      <c r="E97" s="22"/>
      <c r="F97" s="22"/>
      <c r="G97" s="22"/>
      <c r="H97" s="22"/>
      <c r="I97" s="22"/>
      <c r="J97" s="22"/>
      <c r="K97" s="22"/>
    </row>
    <row r="98" spans="2:11" ht="17.25" x14ac:dyDescent="0.35">
      <c r="B98" s="99"/>
      <c r="C98" s="99"/>
      <c r="D98" s="22"/>
      <c r="E98" s="22"/>
      <c r="F98" s="22"/>
      <c r="G98" s="22"/>
      <c r="H98" s="22"/>
      <c r="I98" s="22"/>
      <c r="J98" s="22"/>
      <c r="K98" s="22"/>
    </row>
    <row r="99" spans="2:11" ht="17.25" x14ac:dyDescent="0.35">
      <c r="B99" s="99"/>
      <c r="C99" s="99"/>
      <c r="D99" s="22"/>
      <c r="E99" s="22"/>
      <c r="F99" s="22"/>
      <c r="G99" s="22"/>
      <c r="H99" s="22"/>
      <c r="I99" s="22"/>
      <c r="J99" s="22"/>
      <c r="K99" s="22"/>
    </row>
    <row r="100" spans="2:11" ht="14.25" x14ac:dyDescent="0.3">
      <c r="B100" s="76"/>
      <c r="C100" s="76"/>
      <c r="D100" s="23"/>
      <c r="E100" s="23"/>
      <c r="F100" s="23"/>
      <c r="G100" s="23"/>
      <c r="H100" s="23"/>
      <c r="I100" s="23"/>
      <c r="J100" s="23"/>
      <c r="K100" s="23"/>
    </row>
    <row r="101" spans="2:11" ht="14.25" x14ac:dyDescent="0.3">
      <c r="B101" s="76"/>
      <c r="C101" s="76"/>
      <c r="D101" s="23"/>
      <c r="E101" s="23"/>
      <c r="F101" s="23"/>
      <c r="G101" s="23"/>
      <c r="H101" s="23"/>
      <c r="I101" s="23"/>
      <c r="J101" s="23"/>
      <c r="K101" s="23"/>
    </row>
    <row r="102" spans="2:11" ht="14.25" x14ac:dyDescent="0.3">
      <c r="B102" s="76"/>
      <c r="C102" s="76"/>
      <c r="D102" s="23"/>
      <c r="E102" s="23"/>
      <c r="F102" s="23"/>
      <c r="G102" s="23"/>
      <c r="H102" s="23"/>
      <c r="I102" s="23"/>
      <c r="J102" s="23"/>
      <c r="K102" s="23"/>
    </row>
    <row r="103" spans="2:11" ht="14.25" x14ac:dyDescent="0.3">
      <c r="B103" s="76"/>
      <c r="C103" s="76"/>
      <c r="D103" s="23"/>
      <c r="E103" s="23"/>
      <c r="F103" s="23"/>
      <c r="G103" s="23"/>
      <c r="H103" s="23"/>
      <c r="I103" s="23"/>
      <c r="J103" s="23"/>
      <c r="K103" s="23"/>
    </row>
    <row r="104" spans="2:11" ht="14.25" x14ac:dyDescent="0.3">
      <c r="B104" s="76"/>
      <c r="C104" s="76"/>
      <c r="D104" s="23"/>
      <c r="E104" s="23"/>
      <c r="F104" s="23"/>
      <c r="G104" s="23"/>
      <c r="H104" s="23"/>
      <c r="I104" s="23"/>
      <c r="J104" s="23"/>
      <c r="K104" s="23"/>
    </row>
    <row r="105" spans="2:11" ht="14.25" x14ac:dyDescent="0.3">
      <c r="B105" s="76"/>
      <c r="C105" s="76"/>
      <c r="D105" s="23"/>
      <c r="E105" s="23"/>
      <c r="F105" s="23"/>
      <c r="G105" s="23"/>
      <c r="H105" s="23"/>
      <c r="I105" s="23"/>
      <c r="J105" s="23"/>
      <c r="K105" s="23"/>
    </row>
    <row r="106" spans="2:11" ht="14.25" x14ac:dyDescent="0.3">
      <c r="B106" s="76"/>
      <c r="C106" s="76"/>
      <c r="D106" s="23"/>
      <c r="E106" s="23"/>
      <c r="F106" s="23"/>
      <c r="G106" s="23"/>
      <c r="H106" s="23"/>
      <c r="I106" s="23"/>
      <c r="J106" s="23"/>
      <c r="K106" s="23"/>
    </row>
    <row r="107" spans="2:11" ht="14.25" x14ac:dyDescent="0.3">
      <c r="B107" s="76"/>
      <c r="C107" s="76"/>
      <c r="D107" s="23"/>
      <c r="E107" s="23"/>
      <c r="F107" s="23"/>
      <c r="G107" s="23"/>
      <c r="H107" s="23"/>
      <c r="I107" s="23"/>
      <c r="J107" s="23"/>
      <c r="K107" s="23"/>
    </row>
    <row r="108" spans="2:11" ht="14.25" x14ac:dyDescent="0.3">
      <c r="B108" s="76"/>
      <c r="C108" s="76"/>
      <c r="D108" s="23"/>
      <c r="E108" s="23"/>
      <c r="F108" s="23"/>
      <c r="G108" s="23"/>
      <c r="H108" s="23"/>
      <c r="I108" s="23"/>
      <c r="J108" s="23"/>
      <c r="K108" s="23"/>
    </row>
    <row r="109" spans="2:11" x14ac:dyDescent="0.2">
      <c r="B109" s="77"/>
      <c r="C109" s="77"/>
    </row>
    <row r="110" spans="2:11" x14ac:dyDescent="0.2">
      <c r="B110" s="77"/>
      <c r="C110" s="77"/>
    </row>
    <row r="111" spans="2:11" x14ac:dyDescent="0.2">
      <c r="B111" s="77"/>
      <c r="C111" s="77"/>
    </row>
    <row r="112" spans="2:11" x14ac:dyDescent="0.2">
      <c r="B112" s="77"/>
      <c r="C112" s="77"/>
    </row>
    <row r="113" spans="2:3" x14ac:dyDescent="0.2">
      <c r="B113" s="77"/>
      <c r="C113" s="77"/>
    </row>
    <row r="114" spans="2:3" x14ac:dyDescent="0.2">
      <c r="B114" s="77"/>
      <c r="C114" s="77"/>
    </row>
    <row r="115" spans="2:3" x14ac:dyDescent="0.2">
      <c r="B115" s="77"/>
      <c r="C115" s="77"/>
    </row>
    <row r="116" spans="2:3" x14ac:dyDescent="0.2">
      <c r="B116" s="77"/>
      <c r="C116" s="77"/>
    </row>
    <row r="117" spans="2:3" x14ac:dyDescent="0.2">
      <c r="B117" s="77"/>
      <c r="C117" s="77"/>
    </row>
    <row r="118" spans="2:3" x14ac:dyDescent="0.2">
      <c r="B118" s="77"/>
      <c r="C118" s="77"/>
    </row>
    <row r="119" spans="2:3" x14ac:dyDescent="0.2">
      <c r="B119" s="77"/>
      <c r="C119" s="77"/>
    </row>
    <row r="120" spans="2:3" x14ac:dyDescent="0.2">
      <c r="B120" s="77"/>
      <c r="C120" s="77"/>
    </row>
    <row r="121" spans="2:3" x14ac:dyDescent="0.2">
      <c r="B121" s="77"/>
      <c r="C121" s="77"/>
    </row>
    <row r="122" spans="2:3" x14ac:dyDescent="0.2">
      <c r="B122" s="77"/>
      <c r="C122" s="77"/>
    </row>
    <row r="123" spans="2:3" x14ac:dyDescent="0.2">
      <c r="B123" s="77"/>
      <c r="C123" s="77"/>
    </row>
    <row r="124" spans="2:3" x14ac:dyDescent="0.2">
      <c r="B124" s="77"/>
      <c r="C124" s="77"/>
    </row>
    <row r="343" spans="3:11" x14ac:dyDescent="0.2">
      <c r="C343" s="24" t="s">
        <v>11</v>
      </c>
      <c r="F343" t="s">
        <v>16</v>
      </c>
      <c r="G343" t="s">
        <v>23</v>
      </c>
      <c r="I343" s="25">
        <v>1</v>
      </c>
      <c r="K343" t="s">
        <v>24</v>
      </c>
    </row>
    <row r="344" spans="3:11" x14ac:dyDescent="0.2">
      <c r="C344" s="24" t="s">
        <v>15</v>
      </c>
      <c r="F344" t="s">
        <v>17</v>
      </c>
      <c r="G344" s="65" t="s">
        <v>79</v>
      </c>
      <c r="I344" s="25">
        <v>1.5</v>
      </c>
      <c r="K344" t="s">
        <v>26</v>
      </c>
    </row>
    <row r="345" spans="3:11" x14ac:dyDescent="0.2">
      <c r="C345" s="24" t="s">
        <v>13</v>
      </c>
      <c r="F345" t="s">
        <v>65</v>
      </c>
      <c r="G345" s="65" t="s">
        <v>82</v>
      </c>
      <c r="I345" s="25">
        <v>2</v>
      </c>
      <c r="K345" t="s">
        <v>67</v>
      </c>
    </row>
    <row r="346" spans="3:11" x14ac:dyDescent="0.2">
      <c r="F346" t="s">
        <v>12</v>
      </c>
      <c r="G346" s="65" t="s">
        <v>83</v>
      </c>
      <c r="I346" s="25">
        <v>2.5</v>
      </c>
      <c r="K346" t="s">
        <v>68</v>
      </c>
    </row>
    <row r="347" spans="3:11" x14ac:dyDescent="0.2">
      <c r="F347" t="s">
        <v>14</v>
      </c>
      <c r="G347" s="65" t="s">
        <v>84</v>
      </c>
      <c r="I347" s="25">
        <v>3</v>
      </c>
      <c r="K347" t="s">
        <v>69</v>
      </c>
    </row>
    <row r="348" spans="3:11" x14ac:dyDescent="0.2">
      <c r="G348" s="65" t="s">
        <v>85</v>
      </c>
      <c r="I348" s="25">
        <v>3.5</v>
      </c>
      <c r="K348" t="s">
        <v>71</v>
      </c>
    </row>
    <row r="349" spans="3:11" x14ac:dyDescent="0.2">
      <c r="G349" s="65" t="s">
        <v>80</v>
      </c>
      <c r="I349" s="25">
        <v>4</v>
      </c>
      <c r="K349" t="s">
        <v>70</v>
      </c>
    </row>
    <row r="350" spans="3:11" x14ac:dyDescent="0.2">
      <c r="G350" s="65" t="s">
        <v>81</v>
      </c>
      <c r="I350" s="25">
        <v>4.5</v>
      </c>
    </row>
    <row r="351" spans="3:11" x14ac:dyDescent="0.2">
      <c r="G351" s="65" t="s">
        <v>86</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algorithmName="SHA-512" hashValue="62kctTGfsnJJX0oqcsVQ9bQvoB4EVCqFR4YALjT0hxPGPJsfGjQX5qI8VBnEkAgwhcq497C7Vu99AUkOZgSoaA==" saltValue="QY/6vaxDGjhohJEmqDRR5A==" spinCount="100000" sheet="1" objects="1" scenarios="1" insertRows="0"/>
  <protectedRanges>
    <protectedRange sqref="H62:K91" name="Notizen"/>
    <protectedRange sqref="B34:K57" name="Neu im Bücherregal"/>
    <protectedRange sqref="B6:K30" name="Gelesene und gehörte Bücher"/>
  </protectedRanges>
  <mergeCells count="146">
    <mergeCell ref="H36:I36"/>
    <mergeCell ref="H37:I37"/>
    <mergeCell ref="B2:K2"/>
    <mergeCell ref="B4:K4"/>
    <mergeCell ref="B32:K32"/>
    <mergeCell ref="H33:I33"/>
    <mergeCell ref="H34:I34"/>
    <mergeCell ref="H35:I35"/>
    <mergeCell ref="H38:I38"/>
    <mergeCell ref="H39:I39"/>
    <mergeCell ref="H40:I40"/>
    <mergeCell ref="H41:I41"/>
    <mergeCell ref="H52:I52"/>
    <mergeCell ref="H53:I53"/>
    <mergeCell ref="H42:I42"/>
    <mergeCell ref="H43:I43"/>
    <mergeCell ref="H44:I44"/>
    <mergeCell ref="H45:I45"/>
    <mergeCell ref="H46:I46"/>
    <mergeCell ref="H47:I47"/>
    <mergeCell ref="H48:I48"/>
    <mergeCell ref="H49:I49"/>
    <mergeCell ref="H54:I54"/>
    <mergeCell ref="H55:I55"/>
    <mergeCell ref="H56:I56"/>
    <mergeCell ref="H57:I57"/>
    <mergeCell ref="B59:D59"/>
    <mergeCell ref="E59:G59"/>
    <mergeCell ref="H59:K59"/>
    <mergeCell ref="H50:I50"/>
    <mergeCell ref="H51:I51"/>
    <mergeCell ref="B63:C63"/>
    <mergeCell ref="F63:G63"/>
    <mergeCell ref="H63:K63"/>
    <mergeCell ref="B64:C64"/>
    <mergeCell ref="F64:G64"/>
    <mergeCell ref="H64:K64"/>
    <mergeCell ref="B60:C60"/>
    <mergeCell ref="B61:C61"/>
    <mergeCell ref="F61:G61"/>
    <mergeCell ref="H61:K61"/>
    <mergeCell ref="B62:C62"/>
    <mergeCell ref="E62:G62"/>
    <mergeCell ref="H62:K62"/>
    <mergeCell ref="B67:C67"/>
    <mergeCell ref="F67:G67"/>
    <mergeCell ref="H67:K67"/>
    <mergeCell ref="B68:C68"/>
    <mergeCell ref="F68:G68"/>
    <mergeCell ref="H68:K68"/>
    <mergeCell ref="B65:C65"/>
    <mergeCell ref="F65:G65"/>
    <mergeCell ref="H65:K65"/>
    <mergeCell ref="B66:C66"/>
    <mergeCell ref="F66:G66"/>
    <mergeCell ref="H66:K66"/>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76:C76"/>
    <mergeCell ref="F76:G76"/>
    <mergeCell ref="H76:K76"/>
    <mergeCell ref="B77:C77"/>
    <mergeCell ref="F77:G77"/>
    <mergeCell ref="H77:K77"/>
    <mergeCell ref="B74:C74"/>
    <mergeCell ref="E74:G74"/>
    <mergeCell ref="H74:K74"/>
    <mergeCell ref="B75:C75"/>
    <mergeCell ref="F75:G75"/>
    <mergeCell ref="H75:K75"/>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3:C103"/>
    <mergeCell ref="B104:C104"/>
    <mergeCell ref="B105:C105"/>
    <mergeCell ref="B106:C106"/>
    <mergeCell ref="B107:C107"/>
    <mergeCell ref="B108:C108"/>
    <mergeCell ref="B109:C109"/>
    <mergeCell ref="B110:C110"/>
    <mergeCell ref="B101:C101"/>
    <mergeCell ref="B102:C102"/>
  </mergeCells>
  <phoneticPr fontId="11" type="noConversion"/>
  <dataValidations count="7">
    <dataValidation type="list" allowBlank="1" showInputMessage="1" showErrorMessage="1" sqref="K34:K57" xr:uid="{00000000-0002-0000-0800-000000000000}">
      <formula1>$K$342:$K$348</formula1>
    </dataValidation>
    <dataValidation type="list" showInputMessage="1" showErrorMessage="1" sqref="G34:G57" xr:uid="{00000000-0002-0000-0800-000001000000}">
      <formula1>$G$342:$G$355</formula1>
    </dataValidation>
    <dataValidation type="list" showInputMessage="1" showErrorMessage="1" sqref="F34:F57" xr:uid="{00000000-0002-0000-0800-000002000000}">
      <formula1>$F$342:$F$347</formula1>
    </dataValidation>
    <dataValidation type="list" allowBlank="1" showInputMessage="1" showErrorMessage="1" sqref="C34:C57" xr:uid="{00000000-0002-0000-0800-000003000000}">
      <formula1>$C$342:$C$345</formula1>
    </dataValidation>
    <dataValidation type="list" showInputMessage="1" showErrorMessage="1" sqref="I6:I30" xr:uid="{00000000-0002-0000-0800-000004000000}">
      <formula1>$I$342:$I$352</formula1>
    </dataValidation>
    <dataValidation type="list" allowBlank="1" showInputMessage="1" showErrorMessage="1" sqref="F6:F30" xr:uid="{00000000-0002-0000-0800-000005000000}">
      <formula1>$F$342:$F$347</formula1>
    </dataValidation>
    <dataValidation type="list" showInputMessage="1" showErrorMessage="1" promptTitle="Buchart" sqref="C6:C30" xr:uid="{00000000-0002-0000-0800-00000600000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15</vt:i4>
      </vt:variant>
    </vt:vector>
  </HeadingPairs>
  <TitlesOfParts>
    <vt:vector size="15" baseType="lpstr">
      <vt:lpstr>Benutzung</vt:lpstr>
      <vt:lpstr>Jan</vt:lpstr>
      <vt:lpstr>Feb</vt:lpstr>
      <vt:lpstr>Mär</vt:lpstr>
      <vt:lpstr>Apr</vt:lpstr>
      <vt:lpstr>Mai</vt:lpstr>
      <vt:lpstr>Jun</vt:lpstr>
      <vt:lpstr>Jul</vt:lpstr>
      <vt:lpstr>Aug</vt:lpstr>
      <vt:lpstr>Sep</vt:lpstr>
      <vt:lpstr>Okt</vt:lpstr>
      <vt:lpstr>Nov</vt:lpstr>
      <vt:lpstr>Dez</vt:lpstr>
      <vt:lpstr>Jahresstatistik</vt:lpstr>
      <vt:lpstr>SuB</vt:lpstr>
    </vt:vector>
  </TitlesOfParts>
  <Company>Stadt Karlsruhe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Dezernat 3</dc:creator>
  <cp:lastModifiedBy>Hochadel Stefanie</cp:lastModifiedBy>
  <cp:lastPrinted>2014-12-30T14:30:41Z</cp:lastPrinted>
  <dcterms:created xsi:type="dcterms:W3CDTF">2013-01-04T09:13:26Z</dcterms:created>
  <dcterms:modified xsi:type="dcterms:W3CDTF">2022-01-25T10:43:00Z</dcterms:modified>
</cp:coreProperties>
</file>